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embeddings/oleObject8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05" windowWidth="12120" windowHeight="7230" tabRatio="932"/>
  </bookViews>
  <sheets>
    <sheet name=".01a" sheetId="28" r:id="rId1"/>
    <sheet name=".01b " sheetId="2" r:id="rId2"/>
    <sheet name=".01c" sheetId="9" r:id="rId3"/>
    <sheet name=".02" sheetId="32" r:id="rId4"/>
    <sheet name=".03a" sheetId="3" r:id="rId5"/>
    <sheet name=".04" sheetId="6" state="hidden" r:id="rId6"/>
    <sheet name=".05" sheetId="7" state="hidden" r:id="rId7"/>
    <sheet name=".03b" sheetId="30" r:id="rId8"/>
    <sheet name=".04a" sheetId="5" r:id="rId9"/>
    <sheet name="h.05" sheetId="11" state="hidden" r:id="rId10"/>
    <sheet name="hc4.01&amp;4.02" sheetId="12" state="hidden" r:id="rId11"/>
    <sheet name=".04b" sheetId="31" r:id="rId12"/>
    <sheet name=".05a" sheetId="14" r:id="rId13"/>
    <sheet name=".05b" sheetId="37" r:id="rId14"/>
    <sheet name=".05c" sheetId="15" r:id="rId15"/>
    <sheet name=".06a" sheetId="34" r:id="rId16"/>
    <sheet name=".06b" sheetId="33" r:id="rId17"/>
    <sheet name=".06c" sheetId="39" r:id="rId18"/>
    <sheet name=".06d" sheetId="38" r:id="rId19"/>
    <sheet name="Sheet1" sheetId="17" state="hidden" r:id="rId20"/>
    <sheet name="Sheet3" sheetId="21" state="hidden" r:id="rId21"/>
    <sheet name="WorkPermits" sheetId="26" state="hidden" r:id="rId22"/>
    <sheet name="Sheet2" sheetId="36" state="hidden" r:id="rId23"/>
  </sheets>
  <externalReferences>
    <externalReference r:id="rId24"/>
  </externalReferences>
  <definedNames>
    <definedName name="_xlnm.Print_Area" localSheetId="0">'.01a'!$A$1:$I$50</definedName>
    <definedName name="_xlnm.Print_Area" localSheetId="1">'.01b '!$A$1:$I$45</definedName>
    <definedName name="_xlnm.Print_Area" localSheetId="2">'.01c'!$A$1:$M$64</definedName>
    <definedName name="_xlnm.Print_Area" localSheetId="3">'.02'!$A$1:$K$46</definedName>
    <definedName name="_xlnm.Print_Area" localSheetId="4">'.03a'!$A$1:$I$56</definedName>
    <definedName name="_xlnm.Print_Area" localSheetId="7">'.03b'!$A$1:$I$55</definedName>
    <definedName name="_xlnm.Print_Area" localSheetId="8">'.04a'!$A$1:$H$75</definedName>
    <definedName name="_xlnm.Print_Area" localSheetId="11">'.04b'!$A$1:$H$77</definedName>
    <definedName name="_xlnm.Print_Area" localSheetId="12">'.05a'!$A$1:$G$57</definedName>
    <definedName name="_xlnm.Print_Area" localSheetId="13">'.05b'!$A$1:$F$59</definedName>
    <definedName name="_xlnm.Print_Area" localSheetId="14">'.05c'!$A$1:$G$59</definedName>
    <definedName name="_xlnm.Print_Area" localSheetId="15">'.06a'!$A$1:$H$60</definedName>
    <definedName name="_xlnm.Print_Area" localSheetId="16">'.06b'!$A$1:$H$44</definedName>
    <definedName name="_xlnm.Print_Area" localSheetId="18">'.06d'!$A$1:$G$23</definedName>
    <definedName name="_xlnm.Print_Area" localSheetId="10">'hc4.01&amp;4.02'!$A$136:$D$144</definedName>
    <definedName name="_xlnm.Print_Area" localSheetId="21">WorkPermits!$A$5:$I$132</definedName>
    <definedName name="_xlnm.Print_Titles" localSheetId="21">WorkPermits!$2:$4</definedName>
    <definedName name="Recover">[1]Macro1!$A$71</definedName>
    <definedName name="TableName">"Dummy"</definedName>
    <definedName name="Z_F4665436_DFC3_47B1_A482_DE3E62B43168_.wvu.Cols" localSheetId="1" hidden="1">'.01b '!#REF!</definedName>
    <definedName name="Z_F4665436_DFC3_47B1_A482_DE3E62B43168_.wvu.Cols" localSheetId="4" hidden="1">'.03a'!#REF!,'.03a'!#REF!,'.03a'!#REF!</definedName>
    <definedName name="Z_F4665436_DFC3_47B1_A482_DE3E62B43168_.wvu.Cols" localSheetId="8" hidden="1">'.04a'!#REF!,'.04a'!#REF!,'.04a'!#REF!</definedName>
    <definedName name="Z_F4665436_DFC3_47B1_A482_DE3E62B43168_.wvu.Cols" localSheetId="9" hidden="1">h.05!$C:$C,h.05!$H:$K</definedName>
    <definedName name="Z_F4665436_DFC3_47B1_A482_DE3E62B43168_.wvu.Cols" localSheetId="10" hidden="1">'hc4.01&amp;4.02'!$T:$T</definedName>
    <definedName name="Z_F4665436_DFC3_47B1_A482_DE3E62B43168_.wvu.PrintArea" localSheetId="1" hidden="1">'.01b '!$B$2:$F$55</definedName>
    <definedName name="Z_F4665436_DFC3_47B1_A482_DE3E62B43168_.wvu.PrintArea" localSheetId="2" hidden="1">'.01c'!$B$2:$L$70</definedName>
    <definedName name="Z_F4665436_DFC3_47B1_A482_DE3E62B43168_.wvu.PrintArea" localSheetId="4" hidden="1">'.03a'!$B$2:$C$56</definedName>
    <definedName name="Z_F4665436_DFC3_47B1_A482_DE3E62B43168_.wvu.PrintArea" localSheetId="8" hidden="1">'.04a'!$B$2:$D$57</definedName>
    <definedName name="Z_F4665436_DFC3_47B1_A482_DE3E62B43168_.wvu.PrintArea" localSheetId="12" hidden="1">'.05a'!$A$2:$F$57</definedName>
    <definedName name="Z_F4665436_DFC3_47B1_A482_DE3E62B43168_.wvu.PrintArea" localSheetId="14" hidden="1">'.05c'!$A$2:$F$59</definedName>
    <definedName name="Z_F4665436_DFC3_47B1_A482_DE3E62B43168_.wvu.PrintArea" localSheetId="10" hidden="1">'hc4.01&amp;4.02'!$A$136:$D$144</definedName>
    <definedName name="Z_F4665436_DFC3_47B1_A482_DE3E62B43168_.wvu.Rows" localSheetId="1" hidden="1">'.01b '!#REF!</definedName>
    <definedName name="Z_F4665436_DFC3_47B1_A482_DE3E62B43168_.wvu.Rows" localSheetId="5" hidden="1">'.04'!$3:$23,'.04'!$25:$45,'.04'!$47:$68</definedName>
    <definedName name="Z_F4665436_DFC3_47B1_A482_DE3E62B43168_.wvu.Rows" localSheetId="10" hidden="1">'hc4.01&amp;4.02'!$7:$12,'hc4.01&amp;4.02'!$20:$22,'hc4.01&amp;4.02'!$24:$26,'hc4.01&amp;4.02'!$28:$30,'hc4.01&amp;4.02'!$32:$34,'hc4.01&amp;4.02'!$36:$37,'hc4.01&amp;4.02'!$40:$42,'hc4.01&amp;4.02'!$44:$46,'hc4.01&amp;4.02'!$48:$50,'hc4.01&amp;4.02'!$52:$54,'hc4.01&amp;4.02'!$56:$57,'hc4.01&amp;4.02'!$60:$61,'hc4.01&amp;4.02'!$98:$99,'hc4.01&amp;4.02'!$104:$105</definedName>
  </definedNames>
  <calcPr calcId="145621"/>
  <customWorkbookViews>
    <customWorkbookView name="theodore_eu - Personal View" guid="{F4665436-DFC3-47B1-A482-DE3E62B43168}" mergeInterval="0" personalView="1" maximized="1" windowWidth="1676" windowHeight="825" activeSheetId="2"/>
  </customWorkbookViews>
</workbook>
</file>

<file path=xl/calcChain.xml><?xml version="1.0" encoding="utf-8"?>
<calcChain xmlns="http://schemas.openxmlformats.org/spreadsheetml/2006/main">
  <c r="E31" i="39" l="1"/>
  <c r="D31" i="39"/>
  <c r="C31" i="39"/>
  <c r="E25" i="39"/>
  <c r="D25" i="39"/>
  <c r="C25" i="39"/>
  <c r="E15" i="39"/>
  <c r="D15" i="39"/>
  <c r="C15" i="39"/>
  <c r="F17" i="38" l="1"/>
  <c r="E34" i="37" l="1"/>
  <c r="I17" i="9" l="1"/>
  <c r="K17" i="9" s="1"/>
  <c r="I16" i="9"/>
  <c r="K16" i="9" s="1"/>
  <c r="I15" i="9"/>
  <c r="K15" i="9" s="1"/>
  <c r="I14" i="9"/>
  <c r="K14" i="9" s="1"/>
  <c r="I13" i="9"/>
  <c r="K13" i="9" s="1"/>
  <c r="I12" i="9"/>
  <c r="K12" i="9" s="1"/>
  <c r="H11" i="9"/>
  <c r="G11" i="9"/>
  <c r="F11" i="9"/>
  <c r="I49" i="9"/>
  <c r="K49" i="9" s="1"/>
  <c r="I48" i="9"/>
  <c r="K48" i="9" s="1"/>
  <c r="I47" i="9"/>
  <c r="K47" i="9" s="1"/>
  <c r="I46" i="9"/>
  <c r="K46" i="9" s="1"/>
  <c r="I45" i="9"/>
  <c r="K45" i="9" s="1"/>
  <c r="I44" i="9"/>
  <c r="K44" i="9" s="1"/>
  <c r="H43" i="9"/>
  <c r="G43" i="9"/>
  <c r="F43" i="9"/>
  <c r="I41" i="9"/>
  <c r="K41" i="9" s="1"/>
  <c r="I40" i="9"/>
  <c r="K40" i="9" s="1"/>
  <c r="I39" i="9"/>
  <c r="K39" i="9" s="1"/>
  <c r="I38" i="9"/>
  <c r="K38" i="9" s="1"/>
  <c r="I37" i="9"/>
  <c r="K37" i="9" s="1"/>
  <c r="I36" i="9"/>
  <c r="K36" i="9" s="1"/>
  <c r="H35" i="9"/>
  <c r="G35" i="9"/>
  <c r="F35" i="9"/>
  <c r="I33" i="9"/>
  <c r="J33" i="9" s="1"/>
  <c r="I29" i="9"/>
  <c r="J29" i="9" s="1"/>
  <c r="I30" i="9"/>
  <c r="J30" i="9" s="1"/>
  <c r="I31" i="9"/>
  <c r="J31" i="9" s="1"/>
  <c r="I32" i="9"/>
  <c r="J32" i="9" s="1"/>
  <c r="K32" i="9"/>
  <c r="I28" i="9"/>
  <c r="K28" i="9" s="1"/>
  <c r="F27" i="9"/>
  <c r="H27" i="9"/>
  <c r="G27" i="9"/>
  <c r="G19" i="9"/>
  <c r="H19" i="9"/>
  <c r="F19" i="9"/>
  <c r="I25" i="9"/>
  <c r="J25" i="9" s="1"/>
  <c r="I21" i="9"/>
  <c r="K21" i="9" s="1"/>
  <c r="I22" i="9"/>
  <c r="K22" i="9" s="1"/>
  <c r="I23" i="9"/>
  <c r="K23" i="9" s="1"/>
  <c r="I24" i="9"/>
  <c r="J24" i="9" s="1"/>
  <c r="I20" i="9"/>
  <c r="J21" i="9" l="1"/>
  <c r="I11" i="9"/>
  <c r="J22" i="9"/>
  <c r="I19" i="9"/>
  <c r="K19" i="9" s="1"/>
  <c r="K30" i="9"/>
  <c r="K11" i="9"/>
  <c r="J12" i="9"/>
  <c r="J16" i="9"/>
  <c r="J14" i="9"/>
  <c r="J11" i="9"/>
  <c r="J13" i="9"/>
  <c r="J15" i="9"/>
  <c r="J17" i="9"/>
  <c r="J44" i="9"/>
  <c r="J48" i="9"/>
  <c r="I43" i="9"/>
  <c r="J43" i="9" s="1"/>
  <c r="J46" i="9"/>
  <c r="K43" i="9"/>
  <c r="J38" i="9"/>
  <c r="J45" i="9"/>
  <c r="J47" i="9"/>
  <c r="J49" i="9"/>
  <c r="I35" i="9"/>
  <c r="K35" i="9" s="1"/>
  <c r="J36" i="9"/>
  <c r="J40" i="9"/>
  <c r="J37" i="9"/>
  <c r="J39" i="9"/>
  <c r="J41" i="9"/>
  <c r="K33" i="9"/>
  <c r="K31" i="9"/>
  <c r="K29" i="9"/>
  <c r="I27" i="9"/>
  <c r="J28" i="9"/>
  <c r="J27" i="9"/>
  <c r="J23" i="9"/>
  <c r="K25" i="9"/>
  <c r="K24" i="9"/>
  <c r="H34" i="28"/>
  <c r="H35" i="28"/>
  <c r="H36" i="28"/>
  <c r="H38" i="28"/>
  <c r="H39" i="28"/>
  <c r="H40" i="28"/>
  <c r="G34" i="28"/>
  <c r="H34" i="2"/>
  <c r="H35" i="2"/>
  <c r="H36" i="2"/>
  <c r="H38" i="2"/>
  <c r="H39" i="2"/>
  <c r="H40" i="2"/>
  <c r="G35" i="28"/>
  <c r="G36" i="28"/>
  <c r="C10" i="31"/>
  <c r="C8" i="5"/>
  <c r="D12" i="3"/>
  <c r="D23" i="30"/>
  <c r="D22" i="30"/>
  <c r="D13" i="30"/>
  <c r="D45" i="3"/>
  <c r="D37" i="3"/>
  <c r="D33" i="3"/>
  <c r="D16" i="3"/>
  <c r="D25" i="3"/>
  <c r="D29" i="3"/>
  <c r="D41" i="3"/>
  <c r="D49" i="3"/>
  <c r="E45" i="3"/>
  <c r="E41" i="3"/>
  <c r="E37" i="3"/>
  <c r="E33" i="3"/>
  <c r="E29" i="3"/>
  <c r="E25" i="3"/>
  <c r="E21" i="3"/>
  <c r="E14" i="3"/>
  <c r="E13" i="3"/>
  <c r="D21" i="3"/>
  <c r="E18" i="31"/>
  <c r="E17" i="31"/>
  <c r="E16" i="31"/>
  <c r="E15" i="31"/>
  <c r="K27" i="9"/>
  <c r="G40" i="2"/>
  <c r="G39" i="2"/>
  <c r="G36" i="2"/>
  <c r="G35" i="2"/>
  <c r="G40" i="28"/>
  <c r="G39" i="28"/>
  <c r="G38" i="2"/>
  <c r="G34" i="2"/>
  <c r="G38" i="28"/>
  <c r="C34" i="37"/>
  <c r="D13" i="14"/>
  <c r="E13" i="14"/>
  <c r="F13" i="14"/>
  <c r="C17" i="14"/>
  <c r="C13" i="14" s="1"/>
  <c r="C23" i="14"/>
  <c r="F37" i="34"/>
  <c r="E37" i="34"/>
  <c r="D37" i="34"/>
  <c r="C37" i="34"/>
  <c r="F30" i="34"/>
  <c r="E30" i="34"/>
  <c r="D30" i="34"/>
  <c r="D13" i="34" s="1"/>
  <c r="C30" i="34"/>
  <c r="F15" i="34"/>
  <c r="E15" i="34"/>
  <c r="C15" i="34"/>
  <c r="C34" i="33"/>
  <c r="C33" i="33"/>
  <c r="C32" i="33"/>
  <c r="C31" i="33"/>
  <c r="C30" i="33"/>
  <c r="C29" i="33" s="1"/>
  <c r="E29" i="33"/>
  <c r="D29" i="33"/>
  <c r="C26" i="33"/>
  <c r="C25" i="33"/>
  <c r="C24" i="33"/>
  <c r="E23" i="33"/>
  <c r="D23" i="33"/>
  <c r="C21" i="33"/>
  <c r="C20" i="33"/>
  <c r="C19" i="33"/>
  <c r="C18" i="33"/>
  <c r="I11" i="33"/>
  <c r="E17" i="33"/>
  <c r="D17" i="33"/>
  <c r="C17" i="33" s="1"/>
  <c r="C16" i="33"/>
  <c r="C15" i="33"/>
  <c r="C14" i="33"/>
  <c r="E13" i="33"/>
  <c r="D49" i="30"/>
  <c r="E49" i="30"/>
  <c r="D14" i="30"/>
  <c r="E45" i="30"/>
  <c r="D45" i="30"/>
  <c r="E41" i="30"/>
  <c r="D41" i="30"/>
  <c r="E37" i="30"/>
  <c r="D37" i="30"/>
  <c r="E33" i="30"/>
  <c r="D33" i="30"/>
  <c r="E29" i="30"/>
  <c r="D29" i="30"/>
  <c r="E25" i="30"/>
  <c r="D25" i="30"/>
  <c r="E21" i="30"/>
  <c r="D21" i="30"/>
  <c r="E16" i="30"/>
  <c r="D16" i="30"/>
  <c r="D12" i="30" s="1"/>
  <c r="D36" i="28"/>
  <c r="E36" i="28"/>
  <c r="D35" i="28"/>
  <c r="E35" i="28"/>
  <c r="D36" i="2"/>
  <c r="E36" i="2"/>
  <c r="D35" i="2"/>
  <c r="E35" i="2"/>
  <c r="E18" i="2"/>
  <c r="D18" i="2"/>
  <c r="D34" i="2" s="1"/>
  <c r="D14" i="2"/>
  <c r="E14" i="2"/>
  <c r="E34" i="2"/>
  <c r="D40" i="28"/>
  <c r="E40" i="28"/>
  <c r="D39" i="28"/>
  <c r="E39" i="28"/>
  <c r="D26" i="28"/>
  <c r="E26" i="28"/>
  <c r="D22" i="28"/>
  <c r="E22" i="28"/>
  <c r="D14" i="28"/>
  <c r="E14" i="28"/>
  <c r="D18" i="28"/>
  <c r="D34" i="28" s="1"/>
  <c r="E18" i="28"/>
  <c r="E34" i="28" s="1"/>
  <c r="E30" i="28"/>
  <c r="D30" i="28"/>
  <c r="D79" i="17"/>
  <c r="E79" i="17"/>
  <c r="F79" i="17"/>
  <c r="C79" i="17"/>
  <c r="D73" i="17"/>
  <c r="E73" i="17"/>
  <c r="F73" i="17"/>
  <c r="C73" i="17"/>
  <c r="K20" i="9"/>
  <c r="J20" i="9"/>
  <c r="D58" i="17"/>
  <c r="E58" i="17"/>
  <c r="F58" i="17"/>
  <c r="C58" i="17"/>
  <c r="D55" i="17"/>
  <c r="E55" i="17"/>
  <c r="F55" i="17"/>
  <c r="C55" i="17"/>
  <c r="C63" i="17"/>
  <c r="D38" i="28"/>
  <c r="H146" i="21"/>
  <c r="G147" i="21"/>
  <c r="F147" i="21"/>
  <c r="G145" i="21"/>
  <c r="F145" i="21"/>
  <c r="H141" i="21"/>
  <c r="H142" i="21"/>
  <c r="H143" i="21"/>
  <c r="G144" i="21"/>
  <c r="F144" i="21"/>
  <c r="H144" i="21"/>
  <c r="H139" i="21"/>
  <c r="G140" i="21"/>
  <c r="F140" i="21"/>
  <c r="H132" i="21"/>
  <c r="H133" i="21"/>
  <c r="H134" i="21"/>
  <c r="H136" i="21"/>
  <c r="H137" i="21"/>
  <c r="G138" i="21"/>
  <c r="F138" i="21"/>
  <c r="H138" i="21"/>
  <c r="G135" i="21"/>
  <c r="F135" i="21"/>
  <c r="H135" i="21"/>
  <c r="G131" i="21"/>
  <c r="F131" i="21"/>
  <c r="H131" i="21"/>
  <c r="E152" i="21"/>
  <c r="D152" i="21"/>
  <c r="D111" i="21"/>
  <c r="D105" i="21"/>
  <c r="D90" i="21"/>
  <c r="D84" i="21"/>
  <c r="D75" i="21"/>
  <c r="D63" i="21"/>
  <c r="D110" i="21"/>
  <c r="D104" i="21"/>
  <c r="D89" i="21"/>
  <c r="D83" i="21"/>
  <c r="D74" i="21"/>
  <c r="D62" i="21"/>
  <c r="D45" i="21"/>
  <c r="D44" i="21"/>
  <c r="D32" i="21"/>
  <c r="D33" i="21"/>
  <c r="D20" i="21"/>
  <c r="D21" i="21"/>
  <c r="D8" i="21"/>
  <c r="D9" i="21"/>
  <c r="H145" i="21"/>
  <c r="F152" i="21"/>
  <c r="H140" i="21"/>
  <c r="H147" i="21"/>
  <c r="E49" i="3"/>
  <c r="E16" i="3"/>
  <c r="D30" i="2"/>
  <c r="E30" i="2"/>
  <c r="D26" i="2"/>
  <c r="D38" i="2" s="1"/>
  <c r="E26" i="2"/>
  <c r="I40" i="26"/>
  <c r="I93" i="26"/>
  <c r="I74" i="26"/>
  <c r="I52" i="26"/>
  <c r="I8" i="26"/>
  <c r="I7" i="26"/>
  <c r="I69" i="26"/>
  <c r="I126" i="26"/>
  <c r="I101" i="26"/>
  <c r="I68" i="26"/>
  <c r="I20" i="26"/>
  <c r="I125" i="26"/>
  <c r="I37" i="26"/>
  <c r="I124" i="26"/>
  <c r="I60" i="26"/>
  <c r="I65" i="26"/>
  <c r="I123" i="26"/>
  <c r="I73" i="26"/>
  <c r="I100" i="26"/>
  <c r="I39" i="26"/>
  <c r="I41" i="26"/>
  <c r="I92" i="26"/>
  <c r="I28" i="26"/>
  <c r="I51" i="26"/>
  <c r="I15" i="26"/>
  <c r="I71" i="26"/>
  <c r="I78" i="26"/>
  <c r="I77" i="26"/>
  <c r="I91" i="26"/>
  <c r="I122" i="26"/>
  <c r="I64" i="26"/>
  <c r="I121" i="26"/>
  <c r="I59" i="26"/>
  <c r="I27" i="26"/>
  <c r="I34" i="26"/>
  <c r="I120" i="26"/>
  <c r="I45" i="26"/>
  <c r="I67" i="26"/>
  <c r="I6" i="26"/>
  <c r="I33" i="26"/>
  <c r="I58" i="26"/>
  <c r="I63" i="26"/>
  <c r="I90" i="26"/>
  <c r="I66" i="26"/>
  <c r="I14" i="26"/>
  <c r="I24" i="26"/>
  <c r="I49" i="26"/>
  <c r="I30" i="26"/>
  <c r="I99" i="26"/>
  <c r="I29" i="26"/>
  <c r="I119" i="26"/>
  <c r="I89" i="26"/>
  <c r="I118" i="26"/>
  <c r="I62" i="26"/>
  <c r="I117" i="26"/>
  <c r="I82" i="26"/>
  <c r="I116" i="26"/>
  <c r="I54" i="26"/>
  <c r="I81" i="26"/>
  <c r="I98" i="26"/>
  <c r="I31" i="26"/>
  <c r="I115" i="26"/>
  <c r="I72" i="26"/>
  <c r="I5" i="26"/>
  <c r="I22" i="26"/>
  <c r="I56" i="26"/>
  <c r="I18" i="26"/>
  <c r="I32" i="26"/>
  <c r="I10" i="26"/>
  <c r="I36" i="26"/>
  <c r="I114" i="26"/>
  <c r="I11" i="26"/>
  <c r="I53" i="26"/>
  <c r="I13" i="26"/>
  <c r="I76" i="26"/>
  <c r="I88" i="26"/>
  <c r="I87" i="26"/>
  <c r="I86" i="26"/>
  <c r="I23" i="26"/>
  <c r="I113" i="26"/>
  <c r="I35" i="26"/>
  <c r="I97" i="26"/>
  <c r="I96" i="26"/>
  <c r="I112" i="26"/>
  <c r="I95" i="26"/>
  <c r="I111" i="26"/>
  <c r="I57" i="26"/>
  <c r="I17" i="26"/>
  <c r="I70" i="26"/>
  <c r="I61" i="26"/>
  <c r="I110" i="26"/>
  <c r="I85" i="26"/>
  <c r="I55" i="26"/>
  <c r="I109" i="26"/>
  <c r="I19" i="26"/>
  <c r="I80" i="26"/>
  <c r="I26" i="26"/>
  <c r="I108" i="26"/>
  <c r="I12" i="26"/>
  <c r="I84" i="26"/>
  <c r="I9" i="26"/>
  <c r="I83" i="26"/>
  <c r="I48" i="26"/>
  <c r="I47" i="26"/>
  <c r="I25" i="26"/>
  <c r="I107" i="26"/>
  <c r="I106" i="26"/>
  <c r="I46" i="26"/>
  <c r="I44" i="26"/>
  <c r="I75" i="26"/>
  <c r="I105" i="26"/>
  <c r="I21" i="26"/>
  <c r="I50" i="26"/>
  <c r="I43" i="26"/>
  <c r="I104" i="26"/>
  <c r="I42" i="26"/>
  <c r="I16" i="26"/>
  <c r="I103" i="26"/>
  <c r="I38" i="26"/>
  <c r="I79" i="26"/>
  <c r="I94" i="26"/>
  <c r="I102" i="26"/>
  <c r="D9" i="17"/>
  <c r="F9" i="17"/>
  <c r="B11" i="17"/>
  <c r="J11" i="17"/>
  <c r="E11" i="17"/>
  <c r="G11" i="17"/>
  <c r="G9" i="17"/>
  <c r="B12" i="17"/>
  <c r="J12" i="17"/>
  <c r="E12" i="17"/>
  <c r="G12" i="17"/>
  <c r="I12" i="17"/>
  <c r="B13" i="17"/>
  <c r="B9" i="17"/>
  <c r="I9" i="17"/>
  <c r="E13" i="17"/>
  <c r="G13" i="17"/>
  <c r="B14" i="17"/>
  <c r="I14" i="17"/>
  <c r="E14" i="17"/>
  <c r="G14" i="17"/>
  <c r="B15" i="17"/>
  <c r="I15" i="17"/>
  <c r="E15" i="17"/>
  <c r="G15" i="17"/>
  <c r="B16" i="17"/>
  <c r="I16" i="17"/>
  <c r="E16" i="17"/>
  <c r="G16" i="17"/>
  <c r="B17" i="17"/>
  <c r="I17" i="17"/>
  <c r="E17" i="17"/>
  <c r="G17" i="17"/>
  <c r="B18" i="17"/>
  <c r="I18" i="17"/>
  <c r="E18" i="17"/>
  <c r="G18" i="17"/>
  <c r="B19" i="17"/>
  <c r="I19" i="17"/>
  <c r="E19" i="17"/>
  <c r="G19" i="17"/>
  <c r="B20" i="17"/>
  <c r="E20" i="17"/>
  <c r="E9" i="17"/>
  <c r="G20" i="17"/>
  <c r="B21" i="17"/>
  <c r="I21" i="17"/>
  <c r="E21" i="17"/>
  <c r="G21" i="17"/>
  <c r="B22" i="17"/>
  <c r="I22" i="17"/>
  <c r="E22" i="17"/>
  <c r="G22" i="17"/>
  <c r="B23" i="17"/>
  <c r="C15" i="17"/>
  <c r="E23" i="17"/>
  <c r="G23" i="17"/>
  <c r="B24" i="17"/>
  <c r="E24" i="17"/>
  <c r="G24" i="17"/>
  <c r="D7" i="12"/>
  <c r="E7" i="12"/>
  <c r="G7" i="12"/>
  <c r="H7" i="12"/>
  <c r="H8" i="12"/>
  <c r="H9" i="12"/>
  <c r="H10" i="12"/>
  <c r="H11" i="12"/>
  <c r="D13" i="12"/>
  <c r="E13" i="12"/>
  <c r="H13" i="12"/>
  <c r="H14" i="12"/>
  <c r="U14" i="12"/>
  <c r="Y14" i="12"/>
  <c r="H15" i="12"/>
  <c r="Y15" i="12"/>
  <c r="H16" i="12"/>
  <c r="Y16" i="12"/>
  <c r="H17" i="12"/>
  <c r="E19" i="12"/>
  <c r="Y19" i="12"/>
  <c r="D20" i="12"/>
  <c r="E20" i="12"/>
  <c r="Y20" i="12"/>
  <c r="D21" i="12"/>
  <c r="E21" i="12"/>
  <c r="Y21" i="12"/>
  <c r="Y22" i="12"/>
  <c r="D23" i="12"/>
  <c r="Y23" i="12"/>
  <c r="G24" i="12"/>
  <c r="G20" i="12"/>
  <c r="H20" i="12"/>
  <c r="Y24" i="12"/>
  <c r="G25" i="12"/>
  <c r="H25" i="12"/>
  <c r="Y25" i="12"/>
  <c r="Y26" i="12"/>
  <c r="D27" i="12"/>
  <c r="H27" i="12"/>
  <c r="Y27" i="12"/>
  <c r="H28" i="12"/>
  <c r="Y28" i="12"/>
  <c r="H29" i="12"/>
  <c r="Y29" i="12"/>
  <c r="Y30" i="12"/>
  <c r="D31" i="12"/>
  <c r="H31" i="12"/>
  <c r="H32" i="12"/>
  <c r="Y32" i="12"/>
  <c r="H33" i="12"/>
  <c r="Y33" i="12"/>
  <c r="Y34" i="12"/>
  <c r="D35" i="12"/>
  <c r="H35" i="12"/>
  <c r="H36" i="12"/>
  <c r="Y36" i="12"/>
  <c r="H37" i="12"/>
  <c r="Y37" i="12"/>
  <c r="Y38" i="12"/>
  <c r="E39" i="12"/>
  <c r="Y39" i="12"/>
  <c r="D40" i="12"/>
  <c r="E40" i="12"/>
  <c r="G40" i="12"/>
  <c r="H40" i="12"/>
  <c r="Y40" i="12"/>
  <c r="D41" i="12"/>
  <c r="E41" i="12"/>
  <c r="G41" i="12"/>
  <c r="H41" i="12"/>
  <c r="Y41" i="12"/>
  <c r="Y42" i="12"/>
  <c r="D43" i="12"/>
  <c r="H43" i="12"/>
  <c r="Y43" i="12"/>
  <c r="H44" i="12"/>
  <c r="Y44" i="12"/>
  <c r="H45" i="12"/>
  <c r="Y45" i="12"/>
  <c r="Y46" i="12"/>
  <c r="D47" i="12"/>
  <c r="H47" i="12"/>
  <c r="H48" i="12"/>
  <c r="Y48" i="12"/>
  <c r="H49" i="12"/>
  <c r="Y49" i="12"/>
  <c r="Y50" i="12"/>
  <c r="G51" i="12"/>
  <c r="D51" i="12"/>
  <c r="H52" i="12"/>
  <c r="Y52" i="12"/>
  <c r="H53" i="12"/>
  <c r="Y53" i="12"/>
  <c r="Y54" i="12"/>
  <c r="D55" i="12"/>
  <c r="H55" i="12"/>
  <c r="Y55" i="12"/>
  <c r="H56" i="12"/>
  <c r="Y56" i="12"/>
  <c r="H57" i="12"/>
  <c r="Y57" i="12"/>
  <c r="Y58" i="12"/>
  <c r="Y59" i="12"/>
  <c r="D62" i="12"/>
  <c r="H62" i="12"/>
  <c r="D63" i="12"/>
  <c r="H63" i="12"/>
  <c r="E65" i="12"/>
  <c r="G65" i="12"/>
  <c r="Y65" i="12"/>
  <c r="Y66" i="12"/>
  <c r="D68" i="12"/>
  <c r="H68" i="12"/>
  <c r="Y68" i="12"/>
  <c r="Y69" i="12"/>
  <c r="D71" i="12"/>
  <c r="H71" i="12"/>
  <c r="Y71" i="12"/>
  <c r="Y72" i="12"/>
  <c r="E84" i="12"/>
  <c r="G84" i="12"/>
  <c r="D85" i="12"/>
  <c r="H85" i="12"/>
  <c r="D86" i="12"/>
  <c r="H86" i="12"/>
  <c r="E88" i="12"/>
  <c r="G88" i="12"/>
  <c r="D89" i="12"/>
  <c r="H89" i="12"/>
  <c r="D90" i="12"/>
  <c r="H90" i="12"/>
  <c r="E92" i="12"/>
  <c r="G92" i="12"/>
  <c r="D93" i="12"/>
  <c r="H93" i="12"/>
  <c r="D94" i="12"/>
  <c r="H94" i="12"/>
  <c r="H97" i="12"/>
  <c r="Y97" i="12"/>
  <c r="H100" i="12"/>
  <c r="H101" i="12"/>
  <c r="H103" i="12"/>
  <c r="Y103" i="12"/>
  <c r="Y104" i="12"/>
  <c r="H106" i="12"/>
  <c r="Y106" i="12"/>
  <c r="H107" i="12"/>
  <c r="Y107" i="12"/>
  <c r="Y108" i="12"/>
  <c r="H109" i="12"/>
  <c r="H110" i="12"/>
  <c r="H111" i="12"/>
  <c r="H113" i="12"/>
  <c r="H114" i="12"/>
  <c r="H115" i="12"/>
  <c r="H117" i="12"/>
  <c r="H118" i="12"/>
  <c r="H119" i="12"/>
  <c r="A1" i="11"/>
  <c r="D7" i="11"/>
  <c r="E7" i="11"/>
  <c r="F7" i="11"/>
  <c r="G7" i="11"/>
  <c r="H7" i="11"/>
  <c r="I7" i="11"/>
  <c r="J7" i="11"/>
  <c r="K7" i="11"/>
  <c r="M7" i="11"/>
  <c r="D10" i="11"/>
  <c r="E10" i="11"/>
  <c r="F10" i="11"/>
  <c r="G10" i="11"/>
  <c r="H10" i="11"/>
  <c r="I10" i="11"/>
  <c r="J10" i="11"/>
  <c r="K10" i="11"/>
  <c r="M10" i="11"/>
  <c r="D13" i="11"/>
  <c r="E13" i="11"/>
  <c r="F13" i="11"/>
  <c r="G13" i="11"/>
  <c r="H13" i="11"/>
  <c r="I13" i="11"/>
  <c r="J13" i="11"/>
  <c r="K13" i="11"/>
  <c r="M13" i="11"/>
  <c r="D16" i="11"/>
  <c r="E16" i="11"/>
  <c r="F16" i="11"/>
  <c r="G16" i="11"/>
  <c r="H16" i="11"/>
  <c r="I16" i="11"/>
  <c r="J16" i="11"/>
  <c r="K16" i="11"/>
  <c r="M16" i="11"/>
  <c r="C18" i="11"/>
  <c r="D19" i="11"/>
  <c r="D18" i="11"/>
  <c r="E18" i="11"/>
  <c r="E19" i="11"/>
  <c r="F18" i="11"/>
  <c r="G18" i="11"/>
  <c r="G19" i="11"/>
  <c r="H18" i="11"/>
  <c r="H19" i="11"/>
  <c r="I18" i="11"/>
  <c r="I19" i="11"/>
  <c r="J18" i="11"/>
  <c r="J19" i="11"/>
  <c r="K18" i="11"/>
  <c r="K19" i="11"/>
  <c r="L18" i="11"/>
  <c r="M18" i="11"/>
  <c r="M19" i="11"/>
  <c r="A53" i="11"/>
  <c r="A1" i="7"/>
  <c r="H7" i="7"/>
  <c r="H8" i="7"/>
  <c r="H9" i="7"/>
  <c r="H10" i="7"/>
  <c r="H11" i="7"/>
  <c r="H14" i="7"/>
  <c r="H15" i="7"/>
  <c r="H16" i="7"/>
  <c r="H17" i="7"/>
  <c r="H18" i="7"/>
  <c r="H21" i="7"/>
  <c r="H22" i="7"/>
  <c r="H23" i="7"/>
  <c r="H24" i="7"/>
  <c r="H25" i="7"/>
  <c r="H28" i="7"/>
  <c r="H29" i="7"/>
  <c r="H30" i="7"/>
  <c r="H31" i="7"/>
  <c r="H32" i="7"/>
  <c r="H35" i="7"/>
  <c r="H36" i="7"/>
  <c r="H37" i="7"/>
  <c r="H38" i="7"/>
  <c r="H39" i="7"/>
  <c r="D43" i="7"/>
  <c r="E43" i="7"/>
  <c r="F43" i="7"/>
  <c r="G43" i="7"/>
  <c r="D44" i="7"/>
  <c r="H44" i="7"/>
  <c r="E44" i="7"/>
  <c r="F44" i="7"/>
  <c r="G44" i="7"/>
  <c r="D45" i="7"/>
  <c r="H45" i="7"/>
  <c r="E45" i="7"/>
  <c r="F45" i="7"/>
  <c r="G45" i="7"/>
  <c r="D46" i="7"/>
  <c r="H46" i="7"/>
  <c r="E46" i="7"/>
  <c r="F46" i="7"/>
  <c r="G46" i="7"/>
  <c r="D47" i="7"/>
  <c r="H47" i="7"/>
  <c r="E47" i="7"/>
  <c r="F47" i="7"/>
  <c r="G47" i="7"/>
  <c r="A1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D21" i="6"/>
  <c r="H21" i="6"/>
  <c r="E21" i="6"/>
  <c r="F21" i="6"/>
  <c r="G21" i="6"/>
  <c r="D22" i="6"/>
  <c r="E22" i="6"/>
  <c r="F22" i="6"/>
  <c r="G22" i="6"/>
  <c r="D23" i="6"/>
  <c r="E23" i="6"/>
  <c r="F23" i="6"/>
  <c r="G23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D43" i="6"/>
  <c r="E43" i="6"/>
  <c r="F43" i="6"/>
  <c r="G43" i="6"/>
  <c r="D44" i="6"/>
  <c r="E44" i="6"/>
  <c r="H44" i="6"/>
  <c r="F44" i="6"/>
  <c r="G44" i="6"/>
  <c r="D45" i="6"/>
  <c r="E45" i="6"/>
  <c r="F45" i="6"/>
  <c r="G45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D65" i="6"/>
  <c r="E65" i="6"/>
  <c r="F65" i="6"/>
  <c r="G65" i="6"/>
  <c r="D66" i="6"/>
  <c r="E66" i="6"/>
  <c r="F66" i="6"/>
  <c r="G66" i="6"/>
  <c r="D67" i="6"/>
  <c r="E67" i="6"/>
  <c r="F67" i="6"/>
  <c r="H67" i="6"/>
  <c r="G67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D88" i="6"/>
  <c r="E88" i="6"/>
  <c r="H88" i="6"/>
  <c r="F88" i="6"/>
  <c r="G88" i="6"/>
  <c r="D89" i="6"/>
  <c r="E89" i="6"/>
  <c r="F89" i="6"/>
  <c r="G89" i="6"/>
  <c r="D90" i="6"/>
  <c r="E90" i="6"/>
  <c r="F90" i="6"/>
  <c r="G90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D110" i="6"/>
  <c r="E110" i="6"/>
  <c r="F110" i="6"/>
  <c r="G110" i="6"/>
  <c r="D111" i="6"/>
  <c r="E111" i="6"/>
  <c r="F111" i="6"/>
  <c r="G111" i="6"/>
  <c r="D112" i="6"/>
  <c r="E112" i="6"/>
  <c r="F112" i="6"/>
  <c r="G112" i="6"/>
  <c r="F19" i="11"/>
  <c r="H23" i="12"/>
  <c r="I127" i="26"/>
  <c r="I11" i="17"/>
  <c r="D84" i="12"/>
  <c r="H84" i="12"/>
  <c r="C12" i="17"/>
  <c r="H24" i="12"/>
  <c r="J24" i="17"/>
  <c r="J23" i="17"/>
  <c r="J22" i="17"/>
  <c r="J20" i="17"/>
  <c r="J19" i="17"/>
  <c r="J18" i="17"/>
  <c r="J17" i="17"/>
  <c r="J16" i="17"/>
  <c r="J15" i="17"/>
  <c r="J14" i="17"/>
  <c r="D92" i="12"/>
  <c r="H92" i="12"/>
  <c r="B27" i="17"/>
  <c r="C21" i="17"/>
  <c r="C17" i="17"/>
  <c r="H43" i="7"/>
  <c r="D19" i="12"/>
  <c r="H19" i="12"/>
  <c r="J19" i="9"/>
  <c r="H22" i="6"/>
  <c r="D65" i="12"/>
  <c r="H111" i="6"/>
  <c r="H65" i="6"/>
  <c r="C20" i="17"/>
  <c r="I24" i="17"/>
  <c r="I20" i="17"/>
  <c r="C13" i="17"/>
  <c r="C22" i="17"/>
  <c r="C14" i="17"/>
  <c r="I23" i="17"/>
  <c r="E38" i="2"/>
  <c r="H65" i="12"/>
  <c r="E12" i="3"/>
  <c r="C18" i="17"/>
  <c r="C16" i="17"/>
  <c r="C11" i="17"/>
  <c r="G21" i="12"/>
  <c r="H21" i="12"/>
  <c r="C24" i="17"/>
  <c r="C19" i="17"/>
  <c r="I13" i="17"/>
  <c r="D88" i="12"/>
  <c r="H88" i="12"/>
  <c r="J13" i="17"/>
  <c r="J21" i="17"/>
  <c r="C23" i="17"/>
  <c r="H51" i="12"/>
  <c r="D39" i="12"/>
  <c r="H39" i="12"/>
  <c r="H112" i="6"/>
  <c r="H110" i="6"/>
  <c r="H45" i="6"/>
  <c r="H43" i="6"/>
  <c r="H23" i="6"/>
  <c r="C9" i="17"/>
  <c r="D59" i="12"/>
  <c r="H59" i="12"/>
  <c r="J9" i="17"/>
  <c r="H90" i="6"/>
  <c r="H89" i="6"/>
  <c r="H66" i="6"/>
  <c r="E12" i="30"/>
  <c r="D13" i="33" l="1"/>
  <c r="C23" i="33"/>
  <c r="C13" i="33"/>
  <c r="C13" i="34"/>
  <c r="F13" i="34"/>
  <c r="E38" i="28"/>
  <c r="J35" i="9"/>
  <c r="E22" i="2"/>
  <c r="D22" i="2"/>
</calcChain>
</file>

<file path=xl/sharedStrings.xml><?xml version="1.0" encoding="utf-8"?>
<sst xmlns="http://schemas.openxmlformats.org/spreadsheetml/2006/main" count="1372" uniqueCount="469">
  <si>
    <t>Notes</t>
  </si>
  <si>
    <t>OCCUPATION</t>
  </si>
  <si>
    <t>All Occupations</t>
  </si>
  <si>
    <t xml:space="preserve">    Male</t>
  </si>
  <si>
    <t xml:space="preserve">    Female</t>
  </si>
  <si>
    <t>Public Administration</t>
  </si>
  <si>
    <t>Length of Employment by Age Group and Sex</t>
  </si>
  <si>
    <t>15 - 24</t>
  </si>
  <si>
    <t>25 - 34</t>
  </si>
  <si>
    <t>35 - 44</t>
  </si>
  <si>
    <t>45 +</t>
  </si>
  <si>
    <t>Total</t>
  </si>
  <si>
    <t>&lt; 1 yr</t>
  </si>
  <si>
    <t>Male</t>
  </si>
  <si>
    <t>Female</t>
  </si>
  <si>
    <t>1 &lt; 3 yrs</t>
  </si>
  <si>
    <t>3 &lt; 5 yrs</t>
  </si>
  <si>
    <t>5 &lt; 10 yrs</t>
  </si>
  <si>
    <t>10 yrs +</t>
  </si>
  <si>
    <t>Caymanian Employees by Length of Employment and Age Group</t>
  </si>
  <si>
    <t>October LFS</t>
  </si>
  <si>
    <t>Less than 1 yr</t>
  </si>
  <si>
    <t>10 yrs and over</t>
  </si>
  <si>
    <t>Employment Activity</t>
  </si>
  <si>
    <t>Year</t>
  </si>
  <si>
    <t>Ages</t>
  </si>
  <si>
    <t>Labour Force</t>
  </si>
  <si>
    <t>Total Employed</t>
  </si>
  <si>
    <t>Participation Rate</t>
  </si>
  <si>
    <t>Total Un-employed</t>
  </si>
  <si>
    <t>Unemployment Rate</t>
  </si>
  <si>
    <t>All 15+</t>
  </si>
  <si>
    <t xml:space="preserve">   Male</t>
  </si>
  <si>
    <t xml:space="preserve">   Female</t>
  </si>
  <si>
    <t>All</t>
  </si>
  <si>
    <t>Construction</t>
  </si>
  <si>
    <t>SOURCE:  Immigration Department,  Cayman Islands Government</t>
  </si>
  <si>
    <r>
      <t>Annual Work Permits Held at end of Year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Nationality</t>
    </r>
  </si>
  <si>
    <t>Country of Origin</t>
  </si>
  <si>
    <t>West Indies &amp;</t>
  </si>
  <si>
    <t>Central America</t>
  </si>
  <si>
    <t>% change</t>
  </si>
  <si>
    <t>...</t>
  </si>
  <si>
    <t>UK/Eire</t>
  </si>
  <si>
    <t>USA/Canada</t>
  </si>
  <si>
    <t>Others</t>
  </si>
  <si>
    <t>Data from 1990 - 1993 are being revised and are unavailable at the time of publication.</t>
  </si>
  <si>
    <t xml:space="preserve">CHART 4.01: EMPLOYMENT BY SECTOR </t>
  </si>
  <si>
    <t xml:space="preserve">CHART 4.02: TOTAL LABOUR FORCE AND UNEMPLOYMENT RATE </t>
  </si>
  <si>
    <t>4.04b</t>
  </si>
  <si>
    <t>4.04d</t>
  </si>
  <si>
    <t xml:space="preserve">Number of Caymanians Unemployed by Length of </t>
  </si>
  <si>
    <t>Unemployment</t>
  </si>
  <si>
    <t>Caymanians</t>
  </si>
  <si>
    <t>Length of Unemployment</t>
  </si>
  <si>
    <t>Years</t>
  </si>
  <si>
    <t>Status</t>
  </si>
  <si>
    <t>&lt; 1 month</t>
  </si>
  <si>
    <t>1 &lt; 3 months</t>
  </si>
  <si>
    <t>3 &lt; 6 months</t>
  </si>
  <si>
    <t>6+ months</t>
  </si>
  <si>
    <t>Caymanian</t>
  </si>
  <si>
    <t>Non-Caymanian</t>
  </si>
  <si>
    <t>Number of Job Applications</t>
  </si>
  <si>
    <t>&lt; 2</t>
  </si>
  <si>
    <t>2 - 5</t>
  </si>
  <si>
    <t>6 +</t>
  </si>
  <si>
    <t>Source: Economics &amp; Statistics Office, Cayman Islands</t>
  </si>
  <si>
    <t>-26-</t>
  </si>
  <si>
    <t>Unemployment rate</t>
  </si>
  <si>
    <t>Other</t>
  </si>
  <si>
    <t>Not Stated</t>
  </si>
  <si>
    <t>Private Households with Employed Persons</t>
  </si>
  <si>
    <t>Business Services</t>
  </si>
  <si>
    <t>Wholesale &amp; Retail</t>
  </si>
  <si>
    <t>Restaurants, Bars, Hotel &amp; Condominiums</t>
  </si>
  <si>
    <t>Financial Services</t>
  </si>
  <si>
    <t>Other Community, Social &amp; Personal Services</t>
  </si>
  <si>
    <t>All Other Industries</t>
  </si>
  <si>
    <t>Education, Health &amp; Social Work</t>
  </si>
  <si>
    <t>Non-Caymanians</t>
  </si>
  <si>
    <t xml:space="preserve">Unemployment Rate (%) </t>
  </si>
  <si>
    <t>15 - 19</t>
  </si>
  <si>
    <t>20 - 24</t>
  </si>
  <si>
    <t>45 - 54</t>
  </si>
  <si>
    <t>55 - 64</t>
  </si>
  <si>
    <t>Note:</t>
  </si>
  <si>
    <t>Agriculture and Fishing</t>
  </si>
  <si>
    <t>Wholesale and Retail</t>
  </si>
  <si>
    <t>Restaurants and Bars</t>
  </si>
  <si>
    <t>Hotels and Condominiums</t>
  </si>
  <si>
    <t>Other Community, Social and Personal</t>
  </si>
  <si>
    <t>Non - Caymanians</t>
  </si>
  <si>
    <t>Electricity, Gas and Water Supply</t>
  </si>
  <si>
    <t>Jamaica</t>
  </si>
  <si>
    <t>Guyana</t>
  </si>
  <si>
    <t>Dominican Republic</t>
  </si>
  <si>
    <t>Cuba</t>
  </si>
  <si>
    <t>Indonesia</t>
  </si>
  <si>
    <t>Sri Lanka</t>
  </si>
  <si>
    <t>India</t>
  </si>
  <si>
    <t>Ireland</t>
  </si>
  <si>
    <t>Italy</t>
  </si>
  <si>
    <t>Romania</t>
  </si>
  <si>
    <t>France</t>
  </si>
  <si>
    <t>Honduras</t>
  </si>
  <si>
    <t>Nicaragua</t>
  </si>
  <si>
    <t>South Africa</t>
  </si>
  <si>
    <t>Australia</t>
  </si>
  <si>
    <t>Austria</t>
  </si>
  <si>
    <t>Canada</t>
  </si>
  <si>
    <t>Germany</t>
  </si>
  <si>
    <t>Costa Rica</t>
  </si>
  <si>
    <t>Philippines</t>
  </si>
  <si>
    <t>Colombia</t>
  </si>
  <si>
    <t>Barbados</t>
  </si>
  <si>
    <t>New Zealand</t>
  </si>
  <si>
    <t>Mexico</t>
  </si>
  <si>
    <t>Brazil</t>
  </si>
  <si>
    <t>Kenya</t>
  </si>
  <si>
    <t>Peru</t>
  </si>
  <si>
    <t>Nepal</t>
  </si>
  <si>
    <t>St. Lucia</t>
  </si>
  <si>
    <t>Turkey</t>
  </si>
  <si>
    <t>Argentina</t>
  </si>
  <si>
    <t>Thailand</t>
  </si>
  <si>
    <t>Bahamas</t>
  </si>
  <si>
    <t>Belize</t>
  </si>
  <si>
    <t>Netherlands</t>
  </si>
  <si>
    <t>Venezuela</t>
  </si>
  <si>
    <t>Hungary</t>
  </si>
  <si>
    <t>Pakistan</t>
  </si>
  <si>
    <t>Malaysia</t>
  </si>
  <si>
    <t>Lebanon</t>
  </si>
  <si>
    <t>Sweden</t>
  </si>
  <si>
    <t>Ecuador</t>
  </si>
  <si>
    <t>Panama</t>
  </si>
  <si>
    <t>Portugal</t>
  </si>
  <si>
    <t>Spain</t>
  </si>
  <si>
    <t>Bangladesh</t>
  </si>
  <si>
    <t>British Overseas Territories</t>
  </si>
  <si>
    <t>Denmark</t>
  </si>
  <si>
    <t>Bulgaria</t>
  </si>
  <si>
    <t>Switzerland</t>
  </si>
  <si>
    <t>Haiti</t>
  </si>
  <si>
    <t>Russia</t>
  </si>
  <si>
    <t>Nigeria</t>
  </si>
  <si>
    <t>Guatemala</t>
  </si>
  <si>
    <t>China</t>
  </si>
  <si>
    <t>United States of America</t>
  </si>
  <si>
    <t>Zimbabwe</t>
  </si>
  <si>
    <t xml:space="preserve">   Country</t>
  </si>
  <si>
    <t xml:space="preserve">   Country </t>
  </si>
  <si>
    <t>Total Unemployed</t>
  </si>
  <si>
    <t xml:space="preserve">. . </t>
  </si>
  <si>
    <t>Trinidad and Tobago</t>
  </si>
  <si>
    <t>Professionals, Technicians</t>
  </si>
  <si>
    <r>
      <t>Participation Rate (%)</t>
    </r>
    <r>
      <rPr>
        <b/>
        <vertAlign val="superscript"/>
        <sz val="10"/>
        <rFont val="Arial"/>
        <family val="2"/>
      </rPr>
      <t>1</t>
    </r>
  </si>
  <si>
    <t xml:space="preserve">Industry is classified by ESO using the International Standard Industrial Classification of All Economic Activities </t>
  </si>
  <si>
    <t>(ISIC) Rev 3.1.</t>
  </si>
  <si>
    <t xml:space="preserve"> </t>
  </si>
  <si>
    <t>United Kingdom</t>
  </si>
  <si>
    <t>St Vincent &amp; the Grenadines</t>
  </si>
  <si>
    <t>Total includes persons on government contracts.</t>
  </si>
  <si>
    <t>Unclassified</t>
  </si>
  <si>
    <t>Senior Officials and Managers</t>
  </si>
  <si>
    <t>and Associate Professionals</t>
  </si>
  <si>
    <t>Clerical &amp; Executive</t>
  </si>
  <si>
    <t>Service, Shop &amp; Sales</t>
  </si>
  <si>
    <t>Skilled Agricultural &amp; Fishery</t>
  </si>
  <si>
    <t>Craft &amp; Skilled Manual</t>
  </si>
  <si>
    <t>Plant &amp; Machine Operators</t>
  </si>
  <si>
    <t>Labourers &amp; Unskilled</t>
  </si>
  <si>
    <t>Table 1.2: End of Year Population Estimates by Age and Sex, 2009</t>
  </si>
  <si>
    <t>Age Group</t>
  </si>
  <si>
    <t>Sex Distribution</t>
  </si>
  <si>
    <t>#</t>
  </si>
  <si>
    <t>%</t>
  </si>
  <si>
    <t>0 - 4</t>
  </si>
  <si>
    <t>5 - 9</t>
  </si>
  <si>
    <t>10 -14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</si>
  <si>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</si>
  <si>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</si>
  <si>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</si>
  <si>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</si>
  <si>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</si>
  <si>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</si>
  <si>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</si>
  <si>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</si>
  <si>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65+</t>
  </si>
  <si>
    <t>Table 4.1 :2009 Employed by Age and Sex, 2009</t>
  </si>
  <si>
    <t>Table 2.8: Labour Force Participation Rate by Selected Characteristics, 2009</t>
  </si>
  <si>
    <t xml:space="preserve">Caymanian </t>
  </si>
  <si>
    <t>Non Caymanian</t>
  </si>
  <si>
    <t>Age</t>
  </si>
  <si>
    <t>Educational Attainment</t>
  </si>
  <si>
    <t>Primary and below</t>
  </si>
  <si>
    <t>Middle</t>
  </si>
  <si>
    <t>High</t>
  </si>
  <si>
    <t>Post Secondary</t>
  </si>
  <si>
    <t>College / University</t>
  </si>
  <si>
    <t>Manufacturing, Mining, Quarrying, Printing and Publishing</t>
  </si>
  <si>
    <t>Transportation, Post and Telecommunications</t>
  </si>
  <si>
    <t>Real Estate, Renting and Business Activities</t>
  </si>
  <si>
    <t>Private Households With Employed Persons</t>
  </si>
  <si>
    <t>Extra-territorial organizations</t>
  </si>
  <si>
    <t>Employed</t>
  </si>
  <si>
    <t>Unemployed</t>
  </si>
  <si>
    <t>Working Age Population 15+</t>
  </si>
  <si>
    <t xml:space="preserve">INDUSTRY </t>
  </si>
  <si>
    <t xml:space="preserve">Immigration (IMSS) - Current Workers &amp; Gov (Incl Renewals Pending) By Nationality                              05-APR-11 03.58.50 PM    Totals By Location &amp; Nationality   1 of 1    </t>
  </si>
  <si>
    <t>Totals</t>
  </si>
  <si>
    <t>Location</t>
  </si>
  <si>
    <t>B</t>
  </si>
  <si>
    <t>G</t>
  </si>
  <si>
    <t>L</t>
  </si>
  <si>
    <t>United States Of America</t>
  </si>
  <si>
    <t>Bermuda</t>
  </si>
  <si>
    <t>Czech Republic</t>
  </si>
  <si>
    <t>Israel</t>
  </si>
  <si>
    <t>Serbia</t>
  </si>
  <si>
    <t>Poland</t>
  </si>
  <si>
    <t>Ukraine</t>
  </si>
  <si>
    <t>Dominica</t>
  </si>
  <si>
    <t>Slovenia</t>
  </si>
  <si>
    <t>Japan</t>
  </si>
  <si>
    <t>Surinam</t>
  </si>
  <si>
    <t>Yugoslavia</t>
  </si>
  <si>
    <t>Belgium</t>
  </si>
  <si>
    <t>Slovak Republic</t>
  </si>
  <si>
    <t>Slovakia</t>
  </si>
  <si>
    <t>Antigua And Barbuda</t>
  </si>
  <si>
    <t>Croatia</t>
  </si>
  <si>
    <t>Latvia</t>
  </si>
  <si>
    <t>Macedonia</t>
  </si>
  <si>
    <t>Burma</t>
  </si>
  <si>
    <t>Chile</t>
  </si>
  <si>
    <t>Czechoslovakia</t>
  </si>
  <si>
    <t>Ghana</t>
  </si>
  <si>
    <t>Greece</t>
  </si>
  <si>
    <t>Grenada</t>
  </si>
  <si>
    <t>Mauritania</t>
  </si>
  <si>
    <t>Norway</t>
  </si>
  <si>
    <t>Singapore</t>
  </si>
  <si>
    <t>St Kitts And Nevis</t>
  </si>
  <si>
    <t>Zambia</t>
  </si>
  <si>
    <t>Andorra</t>
  </si>
  <si>
    <t>El Salvador</t>
  </si>
  <si>
    <t>Fiji</t>
  </si>
  <si>
    <t>Finland</t>
  </si>
  <si>
    <t>Korea, Republic Of</t>
  </si>
  <si>
    <t>Namibia</t>
  </si>
  <si>
    <t>St.Kitts-Nevis(Old-Do Not Use)</t>
  </si>
  <si>
    <t>Turks And Caicos Islands</t>
  </si>
  <si>
    <t>Afghanistan</t>
  </si>
  <si>
    <t>Armenia</t>
  </si>
  <si>
    <t>Azerbaijan</t>
  </si>
  <si>
    <t>Belarus</t>
  </si>
  <si>
    <t>Bolivia</t>
  </si>
  <si>
    <t>Botswana</t>
  </si>
  <si>
    <t>Congo</t>
  </si>
  <si>
    <t>Cyprus</t>
  </si>
  <si>
    <t>Democratic Kampuchea</t>
  </si>
  <si>
    <t>Egypt</t>
  </si>
  <si>
    <t>Ethiopia</t>
  </si>
  <si>
    <t>Georgia</t>
  </si>
  <si>
    <t>Hong Kong</t>
  </si>
  <si>
    <t>Jordan</t>
  </si>
  <si>
    <t>Lithuania</t>
  </si>
  <si>
    <t>Malawi</t>
  </si>
  <si>
    <t>Malta</t>
  </si>
  <si>
    <t>Mauritius</t>
  </si>
  <si>
    <t>Qatar</t>
  </si>
  <si>
    <t>Saudi Arabia</t>
  </si>
  <si>
    <t>Sierra Leone</t>
  </si>
  <si>
    <t>Swaziland</t>
  </si>
  <si>
    <t>Taiwan</t>
  </si>
  <si>
    <t>The Cayman Islands</t>
  </si>
  <si>
    <t>Uganda</t>
  </si>
  <si>
    <t xml:space="preserve">Immigration (IMSS) - Current Workers &amp; Gov (Incl Renewals Pending) By Nationality                                                05-APR-11 03.58.50 PM    Totals By Location &amp; Nationality                                            1 of 1    </t>
  </si>
  <si>
    <t>Country</t>
  </si>
  <si>
    <t>From AER</t>
  </si>
  <si>
    <t>New Total</t>
  </si>
  <si>
    <r>
      <t>UnemploymentRate (%)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</si>
  <si>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Unemployment rate = Percent of unemployed persons in the labour force.</t>
  </si>
  <si>
    <t>Numbers of Work Permits by Industry (Private Sector) 2006 -  2009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</si>
  <si>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Immigration Department and Economic and Statistics Office (ESO)</t>
    </r>
  </si>
  <si>
    <t xml:space="preserve">Manufacturing, Mining and Quarrying </t>
  </si>
  <si>
    <t>Transportation and Storage</t>
  </si>
  <si>
    <t xml:space="preserve">Accommodation </t>
  </si>
  <si>
    <t>Restaurants and Mobile Food Services Activities</t>
  </si>
  <si>
    <t>Information and communication</t>
  </si>
  <si>
    <t xml:space="preserve">Real Estate Activities </t>
  </si>
  <si>
    <t xml:space="preserve"> Professional, scientific and technical activities</t>
  </si>
  <si>
    <t xml:space="preserve"> Administrative and support service activities</t>
  </si>
  <si>
    <t xml:space="preserve"> General public administration activities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</si>
  <si>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</si>
  <si>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</si>
  <si>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</si>
  <si>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</si>
  <si>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</si>
  <si>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Total for All  Industries</t>
  </si>
  <si>
    <t>Not in the Labour Force</t>
  </si>
  <si>
    <t>Sex</t>
  </si>
  <si>
    <t>Count</t>
  </si>
  <si>
    <t>Education, Health and Social Work</t>
  </si>
  <si>
    <t>2009 LFS Industry by Sex</t>
  </si>
  <si>
    <t>Industry Recode</t>
  </si>
  <si>
    <t>Electricity, gas, steam and air conditioning supply, Water Supply and Sewerage</t>
  </si>
  <si>
    <t>2010 Employment by Industry</t>
  </si>
  <si>
    <t>WorkingAgePop</t>
  </si>
  <si>
    <t xml:space="preserve">Employed </t>
  </si>
  <si>
    <t>1.00</t>
  </si>
  <si>
    <t>Age Group for Report</t>
  </si>
  <si>
    <t>Less than 15</t>
  </si>
  <si>
    <t xml:space="preserve">Participation Rate (%) </t>
  </si>
  <si>
    <t xml:space="preserve">    Caymanian</t>
  </si>
  <si>
    <t xml:space="preserve">    Non-Caymanian</t>
  </si>
  <si>
    <t>Employee</t>
  </si>
  <si>
    <t>Self Employed (No Employees)</t>
  </si>
  <si>
    <t>Self Employed With Employees</t>
  </si>
  <si>
    <t>Unpaid Family Worker</t>
  </si>
  <si>
    <t>DK/NS</t>
  </si>
  <si>
    <t xml:space="preserve">Male </t>
  </si>
  <si>
    <t>10.01b</t>
  </si>
  <si>
    <t>10.01c</t>
  </si>
  <si>
    <t>TOTAL FILLED POSTS</t>
  </si>
  <si>
    <t>MINISTRIES</t>
  </si>
  <si>
    <t>Ministry of Community Affairs, Gender and Housing</t>
  </si>
  <si>
    <t>Ministry of District Admin., Works, Lands &amp; Agriculture.</t>
  </si>
  <si>
    <t>Ministry of Education, Training and Employment</t>
  </si>
  <si>
    <t>Ministry of Finance, Development and Tourism</t>
  </si>
  <si>
    <t>Public Finance</t>
  </si>
  <si>
    <t>Tourism and Development</t>
  </si>
  <si>
    <t>Ministry of Health, Environment, Youth, Sports &amp; Culture</t>
  </si>
  <si>
    <t>PORTFOLIOS</t>
  </si>
  <si>
    <t>Portfolio of Internal and External Affairs</t>
  </si>
  <si>
    <t>Portfolio of Legal Affairs</t>
  </si>
  <si>
    <t>Portfolio of the Civil Service</t>
  </si>
  <si>
    <t>Portfolio of Finance and Economics</t>
  </si>
  <si>
    <t>OTHER EXTERNAL DEPARTMENTS</t>
  </si>
  <si>
    <t>Cayman Islands Audit Office</t>
  </si>
  <si>
    <t>Judicial Department</t>
  </si>
  <si>
    <t>Cabinet Office</t>
  </si>
  <si>
    <t>Complaints Commissioner</t>
  </si>
  <si>
    <t>Information Commissioner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</si>
  <si>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Portfolio of the Civil Service</t>
    </r>
  </si>
  <si>
    <t>2011 (31st December)</t>
  </si>
  <si>
    <t>2012 (31st December)</t>
  </si>
  <si>
    <t>Director of Public Prosecutions</t>
  </si>
  <si>
    <t>10.01a</t>
  </si>
  <si>
    <t>Industry</t>
  </si>
  <si>
    <t xml:space="preserve">     Male</t>
  </si>
  <si>
    <t xml:space="preserve">     Female</t>
  </si>
  <si>
    <t>Electricity, Gas, Steam and Air Conditioning Supply, Water Supply and Sewerage</t>
  </si>
  <si>
    <t>Information and Communication</t>
  </si>
  <si>
    <t>Professional, Scientific and Technical activities</t>
  </si>
  <si>
    <t>Administrative and Support Service Activities</t>
  </si>
  <si>
    <t>General Public Administration Activities</t>
  </si>
  <si>
    <t>Human Health and Social Work Activities</t>
  </si>
  <si>
    <t>Arts, Entertainment and Recreation</t>
  </si>
  <si>
    <t>Other Service Activities</t>
  </si>
  <si>
    <t xml:space="preserve">     Caymanian</t>
  </si>
  <si>
    <t xml:space="preserve">     Non-Caymanian</t>
  </si>
  <si>
    <t>MINISTRY OF COMMUNITY AFFAIRS &amp; HOUSING</t>
  </si>
  <si>
    <t>MINISTRY OF COMMUNITY AFFAIRS, GENDER &amp; HOUSING</t>
  </si>
  <si>
    <t>MINISTRY OF DA, WORKS &amp; GENDER AFFAIRS</t>
  </si>
  <si>
    <t>MINISTRY OF DA, WORKS, LANDS &amp; AGRICULTURE</t>
  </si>
  <si>
    <t>MINISTRY OF EDUCATION, TRAINING &amp; EMPLOYMENT</t>
  </si>
  <si>
    <t>MINISTRY OF FINANCIAL SERVICES, TOURISM &amp; DEVELOPMENT</t>
  </si>
  <si>
    <t>MINISTRY OF FINANCE, TOURISM &amp; DEV (Financial Services)</t>
  </si>
  <si>
    <t>MINISTRY OF FINANCE, TOURISM &amp; DEV (Public Finance)</t>
  </si>
  <si>
    <t>MINISTRY OF FINANCE, TOURISM &amp; DEV (Tourism &amp; Development)</t>
  </si>
  <si>
    <t>MINISTRY OF HEALTH, ENVIRONMENT YS&amp;C</t>
  </si>
  <si>
    <t>PORTFOLIO OF FINANCE &amp; ECONOMICS</t>
  </si>
  <si>
    <t>PORTFOLIO OF INTERNAL &amp; EXTERNAL AFFAIRS</t>
  </si>
  <si>
    <t>PORTFOLIO OF LEGAL AFFAIRS</t>
  </si>
  <si>
    <t>PORTFOLIO OF THE CIVIL SERVICE</t>
  </si>
  <si>
    <t>AUDIT OFFICE</t>
  </si>
  <si>
    <t>CABINET OFFICE</t>
  </si>
  <si>
    <t>COMPLAINTS COMMISSIONER</t>
  </si>
  <si>
    <t>JUDICIAL</t>
  </si>
  <si>
    <t>DIRECTOR OF PUBLIC PROSECUTIONS</t>
  </si>
  <si>
    <t>INFORMATION COMMISSION</t>
  </si>
  <si>
    <t>..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</si>
  <si>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Economics and Statistics Office (ESO)</t>
    </r>
  </si>
  <si>
    <t>10.06b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</si>
  <si>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(ESO)</t>
    </r>
  </si>
  <si>
    <r>
      <t xml:space="preserve">Source: </t>
    </r>
    <r>
      <rPr>
        <sz val="10"/>
        <rFont val="Arial"/>
        <family val="2"/>
      </rPr>
      <t>Economics &amp; Statistics Office</t>
    </r>
  </si>
  <si>
    <t>10.06a</t>
  </si>
  <si>
    <t>Agriculture, forestry and fishing</t>
  </si>
  <si>
    <t>Manufacturing</t>
  </si>
  <si>
    <t>Electricity, gas, steam and air conditioning supply</t>
  </si>
  <si>
    <t>Water supply; sewearge, waste management and remediation activities</t>
  </si>
  <si>
    <t>Wholesale and retail trade and repair of motor vehicles and motorcycles</t>
  </si>
  <si>
    <t>Accomodation and food service activities</t>
  </si>
  <si>
    <t>Professional, scientific and technical activities</t>
  </si>
  <si>
    <t xml:space="preserve">Administrative and support service activities </t>
  </si>
  <si>
    <t>Public administration and defence; compulsory social security</t>
  </si>
  <si>
    <t>Activities of households as employers; undifferentiated goods-and services</t>
  </si>
  <si>
    <t>producing activities of households for own use</t>
  </si>
  <si>
    <t xml:space="preserve">Financial and insurance activities </t>
  </si>
  <si>
    <t>Work permits data classified by ISIC (Rev 4) is available starting 2012 only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</si>
  <si>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Immigration Department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</si>
  <si>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Portfolio of Civil Service</t>
    </r>
  </si>
  <si>
    <t>Central Government</t>
  </si>
  <si>
    <t>Statutory Authority</t>
  </si>
  <si>
    <t>Government Corporation</t>
  </si>
  <si>
    <r>
      <t xml:space="preserve">Note: </t>
    </r>
    <r>
      <rPr>
        <sz val="10"/>
        <color rgb="FF000000"/>
        <rFont val="Arial"/>
        <family val="2"/>
      </rPr>
      <t>Total is equivalent full time staff</t>
    </r>
  </si>
  <si>
    <t>Participation rate = Percent of the labour force in the working age population (15 years+)</t>
  </si>
  <si>
    <t>10.03a</t>
  </si>
  <si>
    <t>10.03b</t>
  </si>
  <si>
    <t>10.06c</t>
  </si>
  <si>
    <t>Public Sector Employment</t>
  </si>
  <si>
    <t xml:space="preserve">           1,796 </t>
  </si>
  <si>
    <t xml:space="preserve">              468 </t>
  </si>
  <si>
    <t xml:space="preserve">           5,881 </t>
  </si>
  <si>
    <t xml:space="preserve">             1,805 </t>
  </si>
  <si>
    <t xml:space="preserve">               478 </t>
  </si>
  <si>
    <t xml:space="preserve">              5,889 </t>
  </si>
  <si>
    <t xml:space="preserve">      3,617 </t>
  </si>
  <si>
    <t xml:space="preserve">     3,606 </t>
  </si>
  <si>
    <t>Number of Employees</t>
  </si>
  <si>
    <t>FY 2011/2012</t>
  </si>
  <si>
    <t>FY 2012/13</t>
  </si>
  <si>
    <t>10.05a</t>
  </si>
  <si>
    <t>10.05b</t>
  </si>
  <si>
    <t>10.04a</t>
  </si>
  <si>
    <t>10.04b</t>
  </si>
  <si>
    <r>
      <t>Source: Cayman Islands Immigration Department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and Economics and Statistics Office (ESO)</t>
    </r>
  </si>
  <si>
    <t>ISIC: Intermational Standard Industrial Classification of all economic activities.</t>
  </si>
  <si>
    <t>10.05c</t>
  </si>
  <si>
    <t>take out</t>
  </si>
  <si>
    <r>
      <rPr>
        <b/>
        <sz val="10"/>
        <color rgb="FF000000"/>
        <rFont val="Arial"/>
        <family val="2"/>
      </rPr>
      <t>Source:</t>
    </r>
    <r>
      <rPr>
        <sz val="10"/>
        <color rgb="FF000000"/>
        <rFont val="Arial"/>
        <family val="2"/>
      </rPr>
      <t xml:space="preserve"> Portfolio of the Civil Service, and Cayman Islands Budget Document "Ownership Agreements"</t>
    </r>
  </si>
  <si>
    <t>Employees of the Cayman Islands  Central Government,  2009 - 2012 (at end December)</t>
  </si>
  <si>
    <t>Transportation and storage</t>
  </si>
  <si>
    <t>Real estate activities</t>
  </si>
  <si>
    <t>Employees of the Cayman Islands Central Government by  Sex,  2011 - 2012</t>
  </si>
  <si>
    <t>Labour Force Indicators by Sex, 2010- 2014</t>
  </si>
  <si>
    <t>Labour Force Indicators by Status, 2010 - 2014</t>
  </si>
  <si>
    <t>Labour Force Indicators by Age Groups, 2010 - 2014</t>
  </si>
  <si>
    <t>STATISTICAL COMPENDIUM 2014</t>
  </si>
  <si>
    <t>Category of Workers by Sex and Status, 2010 - 2014</t>
  </si>
  <si>
    <t>Employment by Occupation and Sex, 2010 - 2014</t>
  </si>
  <si>
    <t>Employment by Occupation and Status, 2010 - 2014</t>
  </si>
  <si>
    <t>STATISTICAL COMPENDIUM 201</t>
  </si>
  <si>
    <t>Employment by Industry and Sex, 2010- 2014</t>
  </si>
  <si>
    <t>Employment by Industry and Status, 2010- 2014</t>
  </si>
  <si>
    <t>Work Permits by Industry Classified by ISIC (Revision 4), 2012-2014</t>
  </si>
  <si>
    <t>Work Permits By Nationality, 2014</t>
  </si>
  <si>
    <r>
      <t>2013</t>
    </r>
    <r>
      <rPr>
        <b/>
        <vertAlign val="superscript"/>
        <sz val="10"/>
        <rFont val="Arial"/>
        <family val="2"/>
      </rPr>
      <t>R</t>
    </r>
  </si>
  <si>
    <t>FY 2013/14</t>
  </si>
  <si>
    <t>Real Estate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</si>
  <si>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Labour Force Surveys 2011-2014, Census 2010, Economics and Statistics Office (ESO)</t>
    </r>
  </si>
  <si>
    <t>Government Reorganisation</t>
  </si>
  <si>
    <t>2014 (31st December)</t>
  </si>
  <si>
    <t>Ministry of Home &amp; Community Affairs (Community)</t>
  </si>
  <si>
    <t>Ministry of District Admin, Tourism &amp; Transport</t>
  </si>
  <si>
    <t>Ministry of Education, Employment &amp; Gender</t>
  </si>
  <si>
    <t>Ministry of Finance &amp; Economic Development</t>
  </si>
  <si>
    <t>Ministry of Financial Services, Commerce &amp; Environment</t>
  </si>
  <si>
    <t>Ministry of Planning, Lands, Agriculture, Housing &amp; Infrastructure</t>
  </si>
  <si>
    <t>Ministry of Home &amp; Community Affairs (Home)</t>
  </si>
  <si>
    <t>Ministry of Health, Sports, Youth &amp; Culture</t>
  </si>
  <si>
    <t>Complaints Commission</t>
  </si>
  <si>
    <t>Information Commission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</si>
  <si>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Portfolio of Civil Service</t>
    </r>
  </si>
  <si>
    <t>Employees of the Cayman Islands Central Government by Sex, 2014</t>
  </si>
  <si>
    <t>10.06d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</si>
</sst>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\-\ #\ \-"/>
    <numFmt numFmtId="165" formatCode="_(* #,##0.0_);_(* \(#,##0.0\);_(* &quot;-&quot;??_);_(@_)"/>
    <numFmt numFmtId="166" formatCode="_(* #,##0_);_(* \(#,##0\);_(* &quot;-&quot;??_);_(@_)"/>
    <numFmt numFmtId="167" formatCode="\(0.0\)"/>
    <numFmt numFmtId="168" formatCode="0.0"/>
    <numFmt numFmtId="170" formatCode="#,##0.000000000000"/>
    <numFmt numFmtId="171" formatCode="###,###,###,###,###,###,###,###,###,###,###,###,##0"/>
    <numFmt numFmtId="172" formatCode="###0"/>
  </numFmts>
  <fonts count="3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indexed="16"/>
      <name val="Book Antiqua"/>
      <family val="1"/>
    </font>
    <font>
      <sz val="10"/>
      <color indexed="16"/>
      <name val="Arial"/>
      <family val="2"/>
    </font>
    <font>
      <b/>
      <sz val="11"/>
      <name val="Book Antiqua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sz val="1"/>
      <color indexed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8"/>
      <color indexed="8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" fillId="0" borderId="0"/>
    <xf numFmtId="43" fontId="37" fillId="0" borderId="0" applyFont="0" applyFill="0" applyBorder="0" applyAlignment="0" applyProtection="0"/>
    <xf numFmtId="0" fontId="3" fillId="0" borderId="0"/>
  </cellStyleXfs>
  <cellXfs count="47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66" fontId="0" fillId="0" borderId="0" xfId="1" applyNumberFormat="1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Continuous"/>
    </xf>
    <xf numFmtId="166" fontId="0" fillId="0" borderId="0" xfId="1" applyNumberFormat="1" applyFont="1" applyAlignment="1">
      <alignment horizontal="right"/>
    </xf>
    <xf numFmtId="167" fontId="0" fillId="0" borderId="0" xfId="1" applyNumberFormat="1" applyFont="1" applyAlignment="1">
      <alignment horizontal="right"/>
    </xf>
    <xf numFmtId="166" fontId="1" fillId="0" borderId="0" xfId="1" applyNumberFormat="1" applyFont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left"/>
    </xf>
    <xf numFmtId="166" fontId="2" fillId="0" borderId="0" xfId="1" applyNumberFormat="1" applyFont="1"/>
    <xf numFmtId="165" fontId="2" fillId="0" borderId="0" xfId="1" applyNumberFormat="1" applyFont="1"/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Border="1"/>
    <xf numFmtId="0" fontId="1" fillId="0" borderId="2" xfId="0" applyFont="1" applyBorder="1" applyAlignment="1">
      <alignment horizontal="center" vertical="top" wrapText="1"/>
    </xf>
    <xf numFmtId="0" fontId="1" fillId="0" borderId="0" xfId="0" quotePrefix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centerContinuous" wrapText="1"/>
    </xf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quotePrefix="1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16" fontId="1" fillId="0" borderId="0" xfId="0" quotePrefix="1" applyNumberFormat="1" applyFont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quotePrefix="1" applyAlignment="1">
      <alignment horizontal="right"/>
    </xf>
    <xf numFmtId="0" fontId="7" fillId="0" borderId="0" xfId="0" quotePrefix="1" applyFont="1" applyAlignment="1">
      <alignment horizontal="right"/>
    </xf>
    <xf numFmtId="0" fontId="1" fillId="0" borderId="0" xfId="0" quotePrefix="1" applyFont="1"/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43" fontId="0" fillId="0" borderId="0" xfId="1" applyFont="1"/>
    <xf numFmtId="166" fontId="3" fillId="0" borderId="0" xfId="1" applyNumberFormat="1" applyFont="1"/>
    <xf numFmtId="0" fontId="7" fillId="0" borderId="0" xfId="0" applyFont="1" applyAlignment="1"/>
    <xf numFmtId="0" fontId="0" fillId="0" borderId="0" xfId="0" applyAlignment="1"/>
    <xf numFmtId="0" fontId="1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1" fillId="0" borderId="0" xfId="0" quotePrefix="1" applyFont="1" applyAlignment="1">
      <alignment horizontal="centerContinuous"/>
    </xf>
    <xf numFmtId="166" fontId="9" fillId="0" borderId="0" xfId="1" applyNumberFormat="1" applyFont="1"/>
    <xf numFmtId="166" fontId="0" fillId="0" borderId="0" xfId="0" applyNumberFormat="1"/>
    <xf numFmtId="0" fontId="0" fillId="0" borderId="0" xfId="0" applyFill="1"/>
    <xf numFmtId="166" fontId="0" fillId="0" borderId="0" xfId="1" applyNumberFormat="1" applyFont="1" applyFill="1"/>
    <xf numFmtId="168" fontId="10" fillId="0" borderId="0" xfId="0" applyNumberFormat="1" applyFont="1" applyFill="1" applyBorder="1"/>
    <xf numFmtId="166" fontId="0" fillId="0" borderId="0" xfId="1" applyNumberFormat="1" applyFont="1" applyBorder="1"/>
    <xf numFmtId="0" fontId="0" fillId="0" borderId="0" xfId="0" applyFill="1" applyBorder="1"/>
    <xf numFmtId="0" fontId="9" fillId="0" borderId="0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0" fillId="0" borderId="0" xfId="0" applyFill="1" applyAlignment="1">
      <alignment horizontal="center"/>
    </xf>
    <xf numFmtId="166" fontId="13" fillId="0" borderId="0" xfId="1" applyNumberFormat="1" applyFont="1" applyFill="1" applyBorder="1"/>
    <xf numFmtId="166" fontId="1" fillId="0" borderId="0" xfId="1" applyNumberFormat="1" applyFont="1" applyFill="1" applyBorder="1"/>
    <xf numFmtId="0" fontId="3" fillId="0" borderId="0" xfId="0" applyFont="1" applyBorder="1"/>
    <xf numFmtId="0" fontId="9" fillId="0" borderId="1" xfId="0" applyFont="1" applyBorder="1"/>
    <xf numFmtId="166" fontId="9" fillId="0" borderId="2" xfId="1" applyNumberFormat="1" applyFont="1" applyBorder="1"/>
    <xf numFmtId="1" fontId="13" fillId="0" borderId="0" xfId="1" applyNumberFormat="1" applyFont="1" applyFill="1" applyBorder="1"/>
    <xf numFmtId="166" fontId="21" fillId="0" borderId="0" xfId="1" applyNumberFormat="1" applyFont="1" applyFill="1"/>
    <xf numFmtId="168" fontId="21" fillId="0" borderId="0" xfId="0" applyNumberFormat="1" applyFont="1" applyFill="1" applyBorder="1"/>
    <xf numFmtId="166" fontId="9" fillId="0" borderId="0" xfId="1" applyNumberFormat="1" applyFont="1" applyBorder="1"/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0" fontId="0" fillId="0" borderId="5" xfId="0" applyBorder="1"/>
    <xf numFmtId="165" fontId="9" fillId="0" borderId="0" xfId="1" applyNumberFormat="1" applyFont="1" applyBorder="1"/>
    <xf numFmtId="165" fontId="0" fillId="0" borderId="0" xfId="0" applyNumberFormat="1" applyBorder="1"/>
    <xf numFmtId="165" fontId="0" fillId="0" borderId="0" xfId="1" applyNumberFormat="1" applyFont="1" applyBorder="1"/>
    <xf numFmtId="0" fontId="0" fillId="0" borderId="0" xfId="0" applyFill="1" applyBorder="1" applyAlignment="1">
      <alignment horizontal="center"/>
    </xf>
    <xf numFmtId="0" fontId="3" fillId="0" borderId="0" xfId="2"/>
    <xf numFmtId="0" fontId="19" fillId="3" borderId="6" xfId="2" applyFont="1" applyFill="1" applyBorder="1" applyAlignment="1">
      <alignment horizontal="center" vertical="top"/>
    </xf>
    <xf numFmtId="0" fontId="19" fillId="3" borderId="7" xfId="2" applyFont="1" applyFill="1" applyBorder="1" applyAlignment="1">
      <alignment horizontal="center" vertical="top"/>
    </xf>
    <xf numFmtId="0" fontId="19" fillId="3" borderId="8" xfId="2" applyFont="1" applyFill="1" applyBorder="1" applyAlignment="1">
      <alignment horizontal="center" vertical="top"/>
    </xf>
    <xf numFmtId="0" fontId="19" fillId="3" borderId="9" xfId="2" applyFont="1" applyFill="1" applyBorder="1" applyAlignment="1">
      <alignment horizontal="center" vertical="top"/>
    </xf>
    <xf numFmtId="0" fontId="22" fillId="2" borderId="10" xfId="2" applyFont="1" applyFill="1" applyBorder="1" applyAlignment="1">
      <alignment horizontal="right" vertical="top"/>
    </xf>
    <xf numFmtId="0" fontId="22" fillId="2" borderId="6" xfId="2" applyFont="1" applyFill="1" applyBorder="1" applyAlignment="1">
      <alignment horizontal="right" vertical="top"/>
    </xf>
    <xf numFmtId="171" fontId="18" fillId="4" borderId="11" xfId="2" applyNumberFormat="1" applyFont="1" applyFill="1" applyBorder="1" applyAlignment="1">
      <alignment horizontal="right" vertical="top"/>
    </xf>
    <xf numFmtId="171" fontId="19" fillId="5" borderId="11" xfId="2" applyNumberFormat="1" applyFont="1" applyFill="1" applyBorder="1" applyAlignment="1">
      <alignment horizontal="right" vertical="top"/>
    </xf>
    <xf numFmtId="0" fontId="23" fillId="2" borderId="12" xfId="2" applyFont="1" applyFill="1" applyBorder="1" applyAlignment="1">
      <alignment vertical="center"/>
    </xf>
    <xf numFmtId="0" fontId="19" fillId="5" borderId="6" xfId="2" applyFont="1" applyFill="1" applyBorder="1" applyAlignment="1">
      <alignment horizontal="left" vertical="top"/>
    </xf>
    <xf numFmtId="0" fontId="18" fillId="0" borderId="12" xfId="2" applyFont="1" applyFill="1" applyBorder="1" applyAlignment="1">
      <alignment horizontal="left" vertical="top" wrapText="1"/>
    </xf>
    <xf numFmtId="0" fontId="18" fillId="0" borderId="10" xfId="2" applyFont="1" applyFill="1" applyBorder="1" applyAlignment="1">
      <alignment horizontal="left" vertical="top" wrapText="1"/>
    </xf>
    <xf numFmtId="0" fontId="18" fillId="0" borderId="13" xfId="2" applyFont="1" applyFill="1" applyBorder="1" applyAlignment="1">
      <alignment horizontal="left" vertical="top" wrapText="1"/>
    </xf>
    <xf numFmtId="3" fontId="9" fillId="0" borderId="0" xfId="2" applyNumberFormat="1" applyFont="1"/>
    <xf numFmtId="0" fontId="3" fillId="6" borderId="0" xfId="2" applyFill="1"/>
    <xf numFmtId="0" fontId="9" fillId="6" borderId="0" xfId="2" applyFont="1" applyFill="1"/>
    <xf numFmtId="171" fontId="19" fillId="5" borderId="14" xfId="2" applyNumberFormat="1" applyFont="1" applyFill="1" applyBorder="1" applyAlignment="1">
      <alignment horizontal="right" vertical="top"/>
    </xf>
    <xf numFmtId="3" fontId="19" fillId="5" borderId="15" xfId="2" applyNumberFormat="1" applyFont="1" applyFill="1" applyBorder="1" applyAlignment="1">
      <alignment horizontal="right" vertical="top"/>
    </xf>
    <xf numFmtId="171" fontId="3" fillId="0" borderId="0" xfId="2" applyNumberFormat="1"/>
    <xf numFmtId="3" fontId="9" fillId="6" borderId="16" xfId="2" applyNumberFormat="1" applyFont="1" applyFill="1" applyBorder="1"/>
    <xf numFmtId="0" fontId="19" fillId="0" borderId="17" xfId="2" applyFont="1" applyFill="1" applyBorder="1" applyAlignment="1">
      <alignment horizontal="center" vertical="top"/>
    </xf>
    <xf numFmtId="0" fontId="19" fillId="0" borderId="10" xfId="2" applyFont="1" applyFill="1" applyBorder="1" applyAlignment="1">
      <alignment horizontal="center" vertical="top"/>
    </xf>
    <xf numFmtId="3" fontId="9" fillId="6" borderId="18" xfId="2" applyNumberFormat="1" applyFont="1" applyFill="1" applyBorder="1"/>
    <xf numFmtId="3" fontId="9" fillId="6" borderId="0" xfId="2" applyNumberFormat="1" applyFont="1" applyFill="1" applyBorder="1"/>
    <xf numFmtId="0" fontId="26" fillId="0" borderId="19" xfId="4" applyFont="1" applyBorder="1" applyAlignment="1">
      <alignment horizontal="center" wrapText="1"/>
    </xf>
    <xf numFmtId="0" fontId="26" fillId="0" borderId="21" xfId="4" applyFont="1" applyBorder="1" applyAlignment="1">
      <alignment horizontal="left" vertical="top" wrapText="1"/>
    </xf>
    <xf numFmtId="172" fontId="26" fillId="0" borderId="21" xfId="4" applyNumberFormat="1" applyFont="1" applyBorder="1" applyAlignment="1">
      <alignment horizontal="right" vertical="top"/>
    </xf>
    <xf numFmtId="0" fontId="26" fillId="0" borderId="0" xfId="4" applyFont="1" applyBorder="1" applyAlignment="1">
      <alignment horizontal="left" vertical="top" wrapText="1"/>
    </xf>
    <xf numFmtId="172" fontId="26" fillId="0" borderId="0" xfId="4" applyNumberFormat="1" applyFont="1" applyBorder="1" applyAlignment="1">
      <alignment horizontal="right" vertical="top"/>
    </xf>
    <xf numFmtId="0" fontId="26" fillId="0" borderId="22" xfId="4" applyFont="1" applyBorder="1" applyAlignment="1">
      <alignment horizontal="left" vertical="top" wrapText="1"/>
    </xf>
    <xf numFmtId="172" fontId="26" fillId="0" borderId="22" xfId="4" applyNumberFormat="1" applyFont="1" applyBorder="1" applyAlignment="1">
      <alignment horizontal="right" vertical="top"/>
    </xf>
    <xf numFmtId="0" fontId="3" fillId="0" borderId="5" xfId="4" applyBorder="1" applyAlignment="1">
      <alignment vertical="center" wrapText="1"/>
    </xf>
    <xf numFmtId="0" fontId="3" fillId="0" borderId="5" xfId="4" applyFont="1" applyBorder="1" applyAlignment="1">
      <alignment vertical="center"/>
    </xf>
    <xf numFmtId="0" fontId="26" fillId="0" borderId="5" xfId="4" applyFont="1" applyBorder="1" applyAlignment="1">
      <alignment horizontal="center" wrapText="1"/>
    </xf>
    <xf numFmtId="0" fontId="26" fillId="0" borderId="23" xfId="4" applyFont="1" applyBorder="1" applyAlignment="1">
      <alignment horizontal="left" vertical="top" wrapText="1"/>
    </xf>
    <xf numFmtId="172" fontId="26" fillId="0" borderId="23" xfId="4" applyNumberFormat="1" applyFont="1" applyBorder="1" applyAlignment="1">
      <alignment horizontal="right" vertical="top"/>
    </xf>
    <xf numFmtId="0" fontId="0" fillId="0" borderId="23" xfId="0" applyBorder="1"/>
    <xf numFmtId="172" fontId="0" fillId="0" borderId="0" xfId="0" applyNumberFormat="1" applyBorder="1"/>
    <xf numFmtId="172" fontId="0" fillId="0" borderId="0" xfId="0" applyNumberFormat="1"/>
    <xf numFmtId="0" fontId="26" fillId="0" borderId="26" xfId="4" applyFont="1" applyBorder="1" applyAlignment="1">
      <alignment horizontal="center" wrapText="1"/>
    </xf>
    <xf numFmtId="0" fontId="26" fillId="0" borderId="27" xfId="4" applyFont="1" applyBorder="1" applyAlignment="1">
      <alignment horizontal="center" wrapText="1"/>
    </xf>
    <xf numFmtId="0" fontId="26" fillId="0" borderId="25" xfId="5" applyFont="1" applyBorder="1" applyAlignment="1">
      <alignment horizontal="center" wrapText="1"/>
    </xf>
    <xf numFmtId="0" fontId="3" fillId="0" borderId="0" xfId="5"/>
    <xf numFmtId="0" fontId="26" fillId="0" borderId="26" xfId="5" applyFont="1" applyBorder="1" applyAlignment="1">
      <alignment horizontal="center" wrapText="1"/>
    </xf>
    <xf numFmtId="0" fontId="26" fillId="0" borderId="27" xfId="5" applyFont="1" applyBorder="1" applyAlignment="1">
      <alignment horizontal="center" wrapText="1"/>
    </xf>
    <xf numFmtId="0" fontId="26" fillId="0" borderId="21" xfId="5" applyFont="1" applyBorder="1" applyAlignment="1">
      <alignment horizontal="left" vertical="top" wrapText="1"/>
    </xf>
    <xf numFmtId="172" fontId="26" fillId="0" borderId="21" xfId="5" applyNumberFormat="1" applyFont="1" applyBorder="1" applyAlignment="1">
      <alignment horizontal="right" vertical="top"/>
    </xf>
    <xf numFmtId="0" fontId="26" fillId="0" borderId="0" xfId="5" applyFont="1" applyBorder="1" applyAlignment="1">
      <alignment horizontal="left" vertical="top" wrapText="1"/>
    </xf>
    <xf numFmtId="172" fontId="26" fillId="0" borderId="0" xfId="5" applyNumberFormat="1" applyFont="1" applyBorder="1" applyAlignment="1">
      <alignment horizontal="right" vertical="top"/>
    </xf>
    <xf numFmtId="0" fontId="26" fillId="0" borderId="22" xfId="5" applyFont="1" applyBorder="1" applyAlignment="1">
      <alignment horizontal="left" vertical="top" wrapText="1"/>
    </xf>
    <xf numFmtId="172" fontId="26" fillId="0" borderId="22" xfId="5" applyNumberFormat="1" applyFont="1" applyBorder="1" applyAlignment="1">
      <alignment horizontal="right" vertical="top"/>
    </xf>
    <xf numFmtId="166" fontId="26" fillId="0" borderId="0" xfId="1" applyNumberFormat="1" applyFont="1" applyBorder="1" applyAlignment="1">
      <alignment horizontal="right" vertical="top"/>
    </xf>
    <xf numFmtId="0" fontId="25" fillId="0" borderId="0" xfId="0" applyFont="1" applyFill="1" applyBorder="1" applyAlignment="1">
      <alignment wrapText="1"/>
    </xf>
    <xf numFmtId="0" fontId="1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26" fillId="0" borderId="20" xfId="5" applyFont="1" applyBorder="1" applyAlignment="1">
      <alignment horizontal="left" vertical="top" wrapText="1"/>
    </xf>
    <xf numFmtId="0" fontId="3" fillId="0" borderId="0" xfId="5" applyFont="1" applyBorder="1" applyAlignment="1">
      <alignment horizontal="center" vertical="center"/>
    </xf>
    <xf numFmtId="0" fontId="3" fillId="0" borderId="22" xfId="5" applyFont="1" applyBorder="1" applyAlignment="1">
      <alignment horizontal="center" vertical="center"/>
    </xf>
    <xf numFmtId="0" fontId="3" fillId="0" borderId="19" xfId="5" applyBorder="1" applyAlignment="1">
      <alignment horizontal="center" vertical="center" wrapText="1"/>
    </xf>
    <xf numFmtId="0" fontId="3" fillId="0" borderId="24" xfId="5" applyFont="1" applyBorder="1" applyAlignment="1">
      <alignment horizontal="center" vertical="center"/>
    </xf>
    <xf numFmtId="0" fontId="3" fillId="0" borderId="27" xfId="5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center"/>
    </xf>
    <xf numFmtId="0" fontId="26" fillId="0" borderId="22" xfId="4" applyFont="1" applyBorder="1" applyAlignment="1">
      <alignment horizontal="left" vertical="top" wrapText="1"/>
    </xf>
    <xf numFmtId="0" fontId="3" fillId="0" borderId="0" xfId="4" applyFont="1" applyBorder="1" applyAlignment="1">
      <alignment horizontal="center" vertical="center"/>
    </xf>
    <xf numFmtId="0" fontId="3" fillId="0" borderId="22" xfId="4" applyFont="1" applyBorder="1" applyAlignment="1">
      <alignment horizontal="center" vertical="center"/>
    </xf>
    <xf numFmtId="0" fontId="3" fillId="0" borderId="19" xfId="4" applyBorder="1" applyAlignment="1">
      <alignment horizontal="center" vertical="center" wrapText="1"/>
    </xf>
    <xf numFmtId="0" fontId="3" fillId="0" borderId="24" xfId="4" applyFont="1" applyBorder="1" applyAlignment="1">
      <alignment horizontal="center" vertical="center"/>
    </xf>
    <xf numFmtId="0" fontId="3" fillId="0" borderId="27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wrapText="1"/>
    </xf>
    <xf numFmtId="0" fontId="3" fillId="0" borderId="25" xfId="4" applyFont="1" applyBorder="1" applyAlignment="1">
      <alignment horizontal="center" vertical="center"/>
    </xf>
    <xf numFmtId="0" fontId="26" fillId="0" borderId="20" xfId="4" applyFont="1" applyBorder="1" applyAlignment="1">
      <alignment horizontal="left" vertical="top" wrapText="1"/>
    </xf>
    <xf numFmtId="0" fontId="26" fillId="0" borderId="0" xfId="4" applyFont="1" applyBorder="1" applyAlignment="1">
      <alignment horizontal="left" vertical="top" wrapText="1"/>
    </xf>
    <xf numFmtId="0" fontId="3" fillId="0" borderId="23" xfId="4" applyFont="1" applyBorder="1" applyAlignment="1">
      <alignment horizontal="center" vertical="center"/>
    </xf>
    <xf numFmtId="0" fontId="3" fillId="0" borderId="19" xfId="4" applyFont="1" applyBorder="1" applyAlignment="1">
      <alignment horizontal="center" vertical="center"/>
    </xf>
    <xf numFmtId="0" fontId="26" fillId="0" borderId="21" xfId="4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0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166" fontId="9" fillId="0" borderId="0" xfId="1" applyNumberFormat="1" applyFont="1" applyFill="1"/>
    <xf numFmtId="0" fontId="2" fillId="0" borderId="0" xfId="0" applyFont="1" applyFill="1" applyAlignment="1">
      <alignment horizontal="left" indent="1"/>
    </xf>
    <xf numFmtId="166" fontId="2" fillId="0" borderId="0" xfId="1" applyNumberFormat="1" applyFont="1" applyFill="1"/>
    <xf numFmtId="0" fontId="13" fillId="0" borderId="0" xfId="0" applyFont="1" applyFill="1"/>
    <xf numFmtId="0" fontId="13" fillId="0" borderId="0" xfId="0" applyFont="1" applyFill="1" applyBorder="1"/>
    <xf numFmtId="166" fontId="10" fillId="0" borderId="0" xfId="1" applyNumberFormat="1" applyFont="1" applyFill="1"/>
    <xf numFmtId="3" fontId="10" fillId="0" borderId="0" xfId="0" applyNumberFormat="1" applyFont="1" applyFill="1"/>
    <xf numFmtId="166" fontId="1" fillId="0" borderId="0" xfId="1" applyNumberFormat="1" applyFont="1" applyFill="1"/>
    <xf numFmtId="166" fontId="2" fillId="0" borderId="0" xfId="1" applyNumberFormat="1" applyFont="1" applyFill="1" applyBorder="1"/>
    <xf numFmtId="166" fontId="2" fillId="0" borderId="0" xfId="0" applyNumberFormat="1" applyFont="1" applyFill="1"/>
    <xf numFmtId="166" fontId="3" fillId="0" borderId="0" xfId="1" applyNumberFormat="1" applyFont="1" applyFill="1" applyBorder="1"/>
    <xf numFmtId="166" fontId="14" fillId="0" borderId="0" xfId="1" applyNumberFormat="1" applyFont="1" applyFill="1"/>
    <xf numFmtId="0" fontId="3" fillId="0" borderId="0" xfId="0" applyFont="1" applyFill="1" applyBorder="1"/>
    <xf numFmtId="166" fontId="3" fillId="0" borderId="0" xfId="1" applyNumberFormat="1" applyFont="1" applyFill="1" applyBorder="1" applyAlignment="1">
      <alignment horizontal="right"/>
    </xf>
    <xf numFmtId="0" fontId="14" fillId="0" borderId="0" xfId="0" applyFont="1" applyFill="1"/>
    <xf numFmtId="166" fontId="2" fillId="0" borderId="0" xfId="1" applyNumberFormat="1" applyFont="1" applyFill="1" applyAlignment="1">
      <alignment horizontal="right"/>
    </xf>
    <xf numFmtId="0" fontId="10" fillId="0" borderId="0" xfId="0" applyFont="1" applyFill="1" applyBorder="1"/>
    <xf numFmtId="0" fontId="0" fillId="0" borderId="2" xfId="0" applyFill="1" applyBorder="1"/>
    <xf numFmtId="166" fontId="0" fillId="0" borderId="2" xfId="1" applyNumberFormat="1" applyFont="1" applyFill="1" applyBorder="1"/>
    <xf numFmtId="166" fontId="0" fillId="0" borderId="0" xfId="1" applyNumberFormat="1" applyFont="1" applyFill="1" applyBorder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166" fontId="21" fillId="0" borderId="0" xfId="1" applyNumberFormat="1" applyFont="1" applyFill="1" applyAlignment="1">
      <alignment horizontal="right"/>
    </xf>
    <xf numFmtId="166" fontId="21" fillId="0" borderId="0" xfId="1" applyNumberFormat="1" applyFont="1" applyFill="1" applyBorder="1"/>
    <xf numFmtId="164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/>
    <xf numFmtId="0" fontId="17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horizontal="left" wrapText="1"/>
    </xf>
    <xf numFmtId="0" fontId="25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3" fillId="0" borderId="0" xfId="0" applyFont="1" applyFill="1"/>
    <xf numFmtId="0" fontId="1" fillId="0" borderId="0" xfId="0" applyFont="1" applyFill="1" applyAlignment="1">
      <alignment horizontal="left" indent="1"/>
    </xf>
    <xf numFmtId="166" fontId="1" fillId="0" borderId="0" xfId="0" applyNumberFormat="1" applyFont="1" applyFill="1" applyBorder="1"/>
    <xf numFmtId="166" fontId="0" fillId="0" borderId="0" xfId="0" applyNumberFormat="1" applyFill="1" applyBorder="1"/>
    <xf numFmtId="166" fontId="1" fillId="0" borderId="0" xfId="1" applyNumberFormat="1" applyFont="1" applyFill="1" applyAlignment="1">
      <alignment horizontal="right"/>
    </xf>
    <xf numFmtId="3" fontId="1" fillId="0" borderId="0" xfId="0" applyNumberFormat="1" applyFont="1" applyFill="1" applyBorder="1"/>
    <xf numFmtId="3" fontId="0" fillId="0" borderId="0" xfId="0" applyNumberFormat="1" applyFont="1" applyFill="1" applyBorder="1"/>
    <xf numFmtId="165" fontId="1" fillId="0" borderId="0" xfId="1" applyNumberFormat="1" applyFont="1" applyFill="1"/>
    <xf numFmtId="165" fontId="13" fillId="0" borderId="0" xfId="1" applyNumberFormat="1" applyFont="1" applyFill="1" applyBorder="1"/>
    <xf numFmtId="165" fontId="2" fillId="0" borderId="0" xfId="1" applyNumberFormat="1" applyFont="1" applyFill="1"/>
    <xf numFmtId="165" fontId="2" fillId="0" borderId="0" xfId="0" applyNumberFormat="1" applyFont="1" applyFill="1" applyBorder="1"/>
    <xf numFmtId="165" fontId="1" fillId="0" borderId="0" xfId="1" applyNumberFormat="1" applyFont="1" applyFill="1" applyAlignment="1">
      <alignment horizontal="right"/>
    </xf>
    <xf numFmtId="165" fontId="2" fillId="0" borderId="0" xfId="1" applyNumberFormat="1" applyFont="1" applyFill="1" applyBorder="1"/>
    <xf numFmtId="0" fontId="1" fillId="0" borderId="28" xfId="0" applyFont="1" applyFill="1" applyBorder="1"/>
    <xf numFmtId="166" fontId="1" fillId="0" borderId="28" xfId="1" applyNumberFormat="1" applyFont="1" applyFill="1" applyBorder="1" applyAlignment="1">
      <alignment horizontal="right"/>
    </xf>
    <xf numFmtId="0" fontId="1" fillId="0" borderId="0" xfId="0" applyFont="1" applyFill="1" applyBorder="1"/>
    <xf numFmtId="166" fontId="1" fillId="0" borderId="0" xfId="1" applyNumberFormat="1" applyFont="1" applyFill="1" applyBorder="1" applyAlignment="1">
      <alignment horizontal="right"/>
    </xf>
    <xf numFmtId="0" fontId="9" fillId="0" borderId="0" xfId="0" applyFont="1" applyFill="1"/>
    <xf numFmtId="0" fontId="20" fillId="0" borderId="0" xfId="0" applyFont="1" applyFill="1"/>
    <xf numFmtId="0" fontId="3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/>
    <xf numFmtId="0" fontId="4" fillId="0" borderId="0" xfId="0" applyFont="1" applyFill="1" applyBorder="1" applyAlignment="1"/>
    <xf numFmtId="0" fontId="3" fillId="0" borderId="1" xfId="0" applyFont="1" applyFill="1" applyBorder="1"/>
    <xf numFmtId="49" fontId="1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 indent="1"/>
    </xf>
    <xf numFmtId="166" fontId="3" fillId="0" borderId="0" xfId="1" applyNumberFormat="1" applyFont="1" applyFill="1"/>
    <xf numFmtId="165" fontId="1" fillId="0" borderId="0" xfId="1" applyNumberFormat="1" applyFont="1" applyFill="1" applyBorder="1"/>
    <xf numFmtId="168" fontId="0" fillId="0" borderId="0" xfId="0" applyNumberFormat="1" applyFill="1"/>
    <xf numFmtId="0" fontId="3" fillId="0" borderId="28" xfId="0" applyFont="1" applyFill="1" applyBorder="1" applyAlignment="1">
      <alignment horizontal="left" indent="1"/>
    </xf>
    <xf numFmtId="0" fontId="0" fillId="0" borderId="28" xfId="0" applyFill="1" applyBorder="1"/>
    <xf numFmtId="0" fontId="3" fillId="0" borderId="0" xfId="0" applyFont="1" applyFill="1" applyBorder="1" applyAlignment="1">
      <alignment horizontal="left" indent="1"/>
    </xf>
    <xf numFmtId="170" fontId="0" fillId="0" borderId="0" xfId="0" applyNumberFormat="1" applyFill="1"/>
    <xf numFmtId="3" fontId="0" fillId="0" borderId="0" xfId="0" applyNumberFormat="1" applyFill="1"/>
    <xf numFmtId="1" fontId="0" fillId="0" borderId="0" xfId="0" applyNumberFormat="1" applyFill="1"/>
    <xf numFmtId="0" fontId="0" fillId="0" borderId="0" xfId="0" applyFill="1" applyBorder="1" applyAlignment="1">
      <alignment horizontal="centerContinuous"/>
    </xf>
    <xf numFmtId="0" fontId="0" fillId="0" borderId="0" xfId="0" applyFill="1" applyAlignment="1">
      <alignment horizontal="centerContinuous"/>
    </xf>
    <xf numFmtId="164" fontId="0" fillId="0" borderId="0" xfId="0" applyNumberFormat="1" applyFill="1" applyAlignment="1">
      <alignment horizontal="centerContinuous"/>
    </xf>
    <xf numFmtId="164" fontId="0" fillId="0" borderId="0" xfId="0" applyNumberFormat="1" applyFill="1" applyAlignment="1"/>
    <xf numFmtId="0" fontId="17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8" fontId="9" fillId="0" borderId="0" xfId="0" applyNumberFormat="1" applyFont="1" applyFill="1" applyBorder="1"/>
    <xf numFmtId="166" fontId="14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/>
    <xf numFmtId="166" fontId="3" fillId="0" borderId="0" xfId="1" applyNumberFormat="1" applyFill="1"/>
    <xf numFmtId="16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166" fontId="14" fillId="0" borderId="5" xfId="1" applyNumberFormat="1" applyFont="1" applyFill="1" applyBorder="1" applyAlignment="1">
      <alignment horizontal="right"/>
    </xf>
    <xf numFmtId="166" fontId="10" fillId="0" borderId="5" xfId="1" applyNumberFormat="1" applyFont="1" applyFill="1" applyBorder="1"/>
    <xf numFmtId="166" fontId="3" fillId="0" borderId="5" xfId="1" applyNumberFormat="1" applyFill="1" applyBorder="1"/>
    <xf numFmtId="168" fontId="10" fillId="0" borderId="5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166" fontId="3" fillId="0" borderId="0" xfId="1" applyNumberFormat="1" applyFill="1" applyBorder="1"/>
    <xf numFmtId="1" fontId="3" fillId="0" borderId="0" xfId="1" applyNumberFormat="1" applyFill="1" applyBorder="1"/>
    <xf numFmtId="0" fontId="6" fillId="0" borderId="0" xfId="0" applyFont="1" applyFill="1" applyBorder="1" applyAlignment="1">
      <alignment horizontal="center"/>
    </xf>
    <xf numFmtId="166" fontId="9" fillId="0" borderId="0" xfId="1" applyNumberFormat="1" applyFont="1" applyFill="1" applyBorder="1" applyAlignment="1">
      <alignment horizontal="right"/>
    </xf>
    <xf numFmtId="166" fontId="0" fillId="0" borderId="0" xfId="0" applyNumberFormat="1" applyFill="1"/>
    <xf numFmtId="43" fontId="0" fillId="0" borderId="0" xfId="0" applyNumberFormat="1" applyFill="1"/>
    <xf numFmtId="3" fontId="3" fillId="0" borderId="0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166" fontId="10" fillId="0" borderId="2" xfId="1" applyNumberFormat="1" applyFont="1" applyFill="1" applyBorder="1" applyAlignment="1">
      <alignment horizontal="right"/>
    </xf>
    <xf numFmtId="166" fontId="10" fillId="0" borderId="2" xfId="1" applyNumberFormat="1" applyFont="1" applyFill="1" applyBorder="1"/>
    <xf numFmtId="1" fontId="3" fillId="0" borderId="2" xfId="1" applyNumberFormat="1" applyFill="1" applyBorder="1"/>
    <xf numFmtId="168" fontId="10" fillId="0" borderId="2" xfId="0" applyNumberFormat="1" applyFont="1" applyFill="1" applyBorder="1"/>
    <xf numFmtId="168" fontId="3" fillId="0" borderId="0" xfId="0" applyNumberFormat="1" applyFont="1" applyFill="1" applyBorder="1"/>
    <xf numFmtId="166" fontId="9" fillId="0" borderId="0" xfId="1" applyNumberFormat="1" applyFont="1" applyFill="1" applyBorder="1"/>
    <xf numFmtId="0" fontId="14" fillId="0" borderId="0" xfId="0" applyFont="1" applyFill="1" applyAlignment="1">
      <alignment horizontal="left"/>
    </xf>
    <xf numFmtId="166" fontId="14" fillId="0" borderId="0" xfId="1" applyNumberFormat="1" applyFont="1" applyFill="1" applyBorder="1"/>
    <xf numFmtId="168" fontId="14" fillId="0" borderId="0" xfId="0" applyNumberFormat="1" applyFont="1" applyFill="1" applyBorder="1"/>
    <xf numFmtId="2" fontId="0" fillId="0" borderId="0" xfId="0" applyNumberFormat="1" applyFill="1"/>
    <xf numFmtId="43" fontId="0" fillId="0" borderId="0" xfId="1" applyFont="1" applyFill="1"/>
    <xf numFmtId="164" fontId="0" fillId="0" borderId="0" xfId="0" applyNumberFormat="1" applyFill="1" applyAlignment="1">
      <alignment horizontal="center"/>
    </xf>
    <xf numFmtId="43" fontId="9" fillId="0" borderId="0" xfId="0" applyNumberFormat="1" applyFont="1" applyFill="1"/>
    <xf numFmtId="165" fontId="9" fillId="0" borderId="0" xfId="0" applyNumberFormat="1" applyFont="1" applyFill="1"/>
    <xf numFmtId="0" fontId="0" fillId="0" borderId="0" xfId="0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right" vertical="center" wrapText="1"/>
    </xf>
    <xf numFmtId="166" fontId="3" fillId="0" borderId="0" xfId="1" applyNumberFormat="1" applyFont="1" applyFill="1" applyAlignment="1">
      <alignment horizontal="center" vertical="center"/>
    </xf>
    <xf numFmtId="3" fontId="19" fillId="0" borderId="0" xfId="4" applyNumberFormat="1" applyFont="1" applyFill="1" applyBorder="1" applyAlignment="1">
      <alignment horizontal="right" vertical="top"/>
    </xf>
    <xf numFmtId="0" fontId="28" fillId="0" borderId="0" xfId="0" applyFont="1" applyFill="1" applyAlignment="1">
      <alignment horizontal="left"/>
    </xf>
    <xf numFmtId="3" fontId="18" fillId="0" borderId="0" xfId="4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/>
    </xf>
    <xf numFmtId="0" fontId="3" fillId="0" borderId="0" xfId="7" applyFill="1"/>
    <xf numFmtId="0" fontId="28" fillId="0" borderId="5" xfId="0" applyFont="1" applyFill="1" applyBorder="1" applyAlignment="1">
      <alignment horizontal="left"/>
    </xf>
    <xf numFmtId="3" fontId="18" fillId="0" borderId="5" xfId="4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left"/>
    </xf>
    <xf numFmtId="0" fontId="10" fillId="0" borderId="2" xfId="0" applyFont="1" applyFill="1" applyBorder="1"/>
    <xf numFmtId="0" fontId="3" fillId="0" borderId="2" xfId="0" applyFont="1" applyFill="1" applyBorder="1"/>
    <xf numFmtId="0" fontId="17" fillId="0" borderId="0" xfId="0" applyFont="1" applyFill="1" applyAlignment="1">
      <alignment horizontal="left"/>
    </xf>
    <xf numFmtId="0" fontId="34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/>
    </xf>
    <xf numFmtId="0" fontId="34" fillId="0" borderId="0" xfId="0" applyFont="1" applyFill="1" applyAlignment="1">
      <alignment vertical="center" wrapText="1"/>
    </xf>
    <xf numFmtId="166" fontId="34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6" fontId="3" fillId="0" borderId="0" xfId="1" applyNumberFormat="1" applyFont="1" applyFill="1" applyAlignment="1">
      <alignment vertical="center"/>
    </xf>
    <xf numFmtId="1" fontId="14" fillId="0" borderId="0" xfId="0" applyNumberFormat="1" applyFont="1" applyFill="1"/>
    <xf numFmtId="0" fontId="16" fillId="0" borderId="0" xfId="0" applyFont="1" applyFill="1"/>
    <xf numFmtId="166" fontId="14" fillId="0" borderId="0" xfId="0" applyNumberFormat="1" applyFont="1" applyFill="1"/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/>
    <xf numFmtId="43" fontId="14" fillId="0" borderId="0" xfId="0" applyNumberFormat="1" applyFont="1" applyFill="1"/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vertical="center"/>
    </xf>
    <xf numFmtId="166" fontId="31" fillId="0" borderId="0" xfId="1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31" fillId="0" borderId="5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166" fontId="0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66" fontId="0" fillId="0" borderId="2" xfId="1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166" fontId="0" fillId="0" borderId="0" xfId="1" applyNumberFormat="1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4" fillId="0" borderId="0" xfId="0" applyFont="1" applyFill="1"/>
    <xf numFmtId="0" fontId="4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3" fontId="1" fillId="0" borderId="0" xfId="1" applyNumberFormat="1" applyFont="1" applyFill="1" applyAlignment="1"/>
    <xf numFmtId="0" fontId="0" fillId="0" borderId="0" xfId="0" applyFill="1" applyAlignment="1">
      <alignment vertical="top" wrapText="1"/>
    </xf>
    <xf numFmtId="3" fontId="3" fillId="0" borderId="0" xfId="1" applyNumberFormat="1" applyFont="1" applyFill="1" applyAlignment="1"/>
    <xf numFmtId="3" fontId="0" fillId="0" borderId="0" xfId="0" applyNumberFormat="1" applyFill="1" applyAlignment="1"/>
    <xf numFmtId="3" fontId="0" fillId="0" borderId="0" xfId="1" applyNumberFormat="1" applyFont="1" applyFill="1" applyAlignment="1"/>
    <xf numFmtId="3" fontId="5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center"/>
    </xf>
    <xf numFmtId="0" fontId="36" fillId="0" borderId="0" xfId="0" applyFont="1" applyFill="1"/>
    <xf numFmtId="0" fontId="1" fillId="0" borderId="1" xfId="0" applyNumberFormat="1" applyFont="1" applyFill="1" applyBorder="1" applyAlignment="1"/>
    <xf numFmtId="0" fontId="1" fillId="0" borderId="0" xfId="0" applyNumberFormat="1" applyFont="1" applyFill="1" applyBorder="1" applyAlignment="1"/>
    <xf numFmtId="3" fontId="1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9" fillId="0" borderId="2" xfId="0" applyFont="1" applyFill="1" applyBorder="1"/>
    <xf numFmtId="0" fontId="1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9" fillId="0" borderId="0" xfId="3" applyFont="1" applyFill="1" applyBorder="1" applyAlignment="1">
      <alignment horizontal="left" vertical="top" indent="1"/>
    </xf>
    <xf numFmtId="0" fontId="10" fillId="0" borderId="0" xfId="3" applyFill="1" applyBorder="1" applyAlignment="1">
      <alignment horizontal="left" indent="1"/>
    </xf>
    <xf numFmtId="171" fontId="9" fillId="0" borderId="0" xfId="0" applyNumberFormat="1" applyFont="1" applyFill="1" applyBorder="1"/>
    <xf numFmtId="0" fontId="18" fillId="0" borderId="0" xfId="3" applyFont="1" applyFill="1" applyBorder="1" applyAlignment="1">
      <alignment horizontal="left" vertical="top" indent="1"/>
    </xf>
    <xf numFmtId="171" fontId="18" fillId="0" borderId="0" xfId="3" applyNumberFormat="1" applyFont="1" applyFill="1" applyBorder="1" applyAlignment="1">
      <alignment horizontal="right" vertical="top"/>
    </xf>
    <xf numFmtId="1" fontId="3" fillId="0" borderId="0" xfId="1" applyNumberFormat="1" applyFont="1" applyFill="1" applyAlignment="1"/>
    <xf numFmtId="166" fontId="3" fillId="0" borderId="0" xfId="1" applyNumberFormat="1" applyFont="1" applyFill="1" applyAlignment="1"/>
    <xf numFmtId="0" fontId="10" fillId="0" borderId="0" xfId="3" applyFill="1" applyAlignment="1">
      <alignment horizontal="left" indent="1"/>
    </xf>
    <xf numFmtId="166" fontId="18" fillId="0" borderId="0" xfId="1" applyNumberFormat="1" applyFont="1" applyFill="1" applyBorder="1" applyAlignment="1">
      <alignment horizontal="right" vertical="top"/>
    </xf>
    <xf numFmtId="3" fontId="14" fillId="0" borderId="0" xfId="1" applyNumberFormat="1" applyFont="1" applyFill="1" applyAlignment="1"/>
    <xf numFmtId="166" fontId="0" fillId="0" borderId="2" xfId="0" applyNumberFormat="1" applyFill="1" applyBorder="1"/>
    <xf numFmtId="0" fontId="18" fillId="0" borderId="2" xfId="3" applyFont="1" applyFill="1" applyBorder="1" applyAlignment="1">
      <alignment horizontal="left" vertical="top" indent="1"/>
    </xf>
    <xf numFmtId="166" fontId="18" fillId="0" borderId="2" xfId="1" applyNumberFormat="1" applyFont="1" applyFill="1" applyBorder="1" applyAlignment="1">
      <alignment horizontal="right" vertical="top"/>
    </xf>
    <xf numFmtId="0" fontId="19" fillId="0" borderId="0" xfId="3" applyFont="1" applyFill="1" applyBorder="1" applyAlignment="1">
      <alignment vertical="top"/>
    </xf>
    <xf numFmtId="171" fontId="9" fillId="0" borderId="0" xfId="0" applyNumberFormat="1" applyFont="1" applyFill="1"/>
    <xf numFmtId="0" fontId="18" fillId="0" borderId="0" xfId="3" applyFont="1" applyFill="1" applyBorder="1" applyAlignment="1">
      <alignment vertical="top"/>
    </xf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7" fontId="1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3" fillId="0" borderId="30" xfId="0" applyFont="1" applyFill="1" applyBorder="1" applyAlignment="1">
      <alignment horizontal="center"/>
    </xf>
    <xf numFmtId="37" fontId="3" fillId="0" borderId="3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37" fontId="0" fillId="0" borderId="0" xfId="0" applyNumberFormat="1" applyFill="1"/>
    <xf numFmtId="166" fontId="5" fillId="0" borderId="30" xfId="1" applyNumberFormat="1" applyFont="1" applyFill="1" applyBorder="1" applyAlignment="1">
      <alignment horizontal="center"/>
    </xf>
    <xf numFmtId="166" fontId="5" fillId="0" borderId="3" xfId="1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37" fontId="3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37" fontId="3" fillId="0" borderId="30" xfId="1" applyNumberFormat="1" applyFont="1" applyFill="1" applyBorder="1" applyAlignment="1">
      <alignment horizontal="center"/>
    </xf>
    <xf numFmtId="37" fontId="1" fillId="0" borderId="0" xfId="0" applyNumberFormat="1" applyFont="1" applyFill="1"/>
    <xf numFmtId="0" fontId="1" fillId="0" borderId="3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5" xfId="0" applyFill="1" applyBorder="1"/>
    <xf numFmtId="0" fontId="3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0" borderId="33" xfId="0" applyFont="1" applyFill="1" applyBorder="1"/>
    <xf numFmtId="37" fontId="1" fillId="0" borderId="31" xfId="1" applyNumberFormat="1" applyFont="1" applyFill="1" applyBorder="1"/>
    <xf numFmtId="37" fontId="1" fillId="0" borderId="17" xfId="1" applyNumberFormat="1" applyFont="1" applyFill="1" applyBorder="1"/>
    <xf numFmtId="166" fontId="1" fillId="0" borderId="31" xfId="1" applyNumberFormat="1" applyFont="1" applyFill="1" applyBorder="1"/>
    <xf numFmtId="0" fontId="3" fillId="0" borderId="31" xfId="0" applyFont="1" applyFill="1" applyBorder="1"/>
    <xf numFmtId="0" fontId="3" fillId="0" borderId="17" xfId="0" applyFont="1" applyFill="1" applyBorder="1"/>
    <xf numFmtId="37" fontId="1" fillId="0" borderId="31" xfId="0" applyNumberFormat="1" applyFont="1" applyFill="1" applyBorder="1"/>
    <xf numFmtId="37" fontId="1" fillId="0" borderId="17" xfId="0" applyNumberFormat="1" applyFont="1" applyFill="1" applyBorder="1"/>
    <xf numFmtId="37" fontId="3" fillId="0" borderId="31" xfId="0" applyNumberFormat="1" applyFont="1" applyFill="1" applyBorder="1"/>
    <xf numFmtId="166" fontId="3" fillId="0" borderId="31" xfId="1" applyNumberFormat="1" applyFont="1" applyFill="1" applyBorder="1"/>
    <xf numFmtId="166" fontId="3" fillId="0" borderId="17" xfId="0" applyNumberFormat="1" applyFont="1" applyFill="1" applyBorder="1"/>
    <xf numFmtId="0" fontId="3" fillId="0" borderId="0" xfId="0" applyFont="1" applyFill="1" applyAlignment="1">
      <alignment horizontal="left" wrapText="1"/>
    </xf>
    <xf numFmtId="37" fontId="3" fillId="0" borderId="31" xfId="1" applyNumberFormat="1" applyFont="1" applyFill="1" applyBorder="1"/>
    <xf numFmtId="37" fontId="3" fillId="0" borderId="17" xfId="1" applyNumberFormat="1" applyFont="1" applyFill="1" applyBorder="1"/>
    <xf numFmtId="0" fontId="2" fillId="0" borderId="0" xfId="0" applyFont="1" applyFill="1" applyAlignment="1">
      <alignment horizontal="left" wrapText="1" indent="1"/>
    </xf>
    <xf numFmtId="37" fontId="2" fillId="0" borderId="31" xfId="0" applyNumberFormat="1" applyFont="1" applyFill="1" applyBorder="1"/>
    <xf numFmtId="166" fontId="2" fillId="0" borderId="17" xfId="0" applyNumberFormat="1" applyFont="1" applyFill="1" applyBorder="1"/>
    <xf numFmtId="37" fontId="3" fillId="0" borderId="17" xfId="0" applyNumberFormat="1" applyFont="1" applyFill="1" applyBorder="1"/>
    <xf numFmtId="37" fontId="5" fillId="0" borderId="31" xfId="1" applyNumberFormat="1" applyFont="1" applyFill="1" applyBorder="1" applyAlignment="1">
      <alignment horizontal="right"/>
    </xf>
    <xf numFmtId="166" fontId="1" fillId="0" borderId="17" xfId="0" applyNumberFormat="1" applyFont="1" applyFill="1" applyBorder="1"/>
    <xf numFmtId="37" fontId="3" fillId="0" borderId="31" xfId="0" applyNumberFormat="1" applyFont="1" applyFill="1" applyBorder="1" applyAlignment="1">
      <alignment horizontal="right"/>
    </xf>
    <xf numFmtId="166" fontId="3" fillId="0" borderId="31" xfId="1" applyNumberFormat="1" applyFont="1" applyFill="1" applyBorder="1" applyAlignment="1">
      <alignment horizontal="right"/>
    </xf>
    <xf numFmtId="166" fontId="3" fillId="0" borderId="17" xfId="0" applyNumberFormat="1" applyFont="1" applyFill="1" applyBorder="1" applyAlignment="1">
      <alignment horizontal="right"/>
    </xf>
    <xf numFmtId="0" fontId="0" fillId="0" borderId="32" xfId="0" applyFill="1" applyBorder="1"/>
    <xf numFmtId="0" fontId="1" fillId="0" borderId="32" xfId="0" applyFont="1" applyFill="1" applyBorder="1"/>
    <xf numFmtId="0" fontId="0" fillId="0" borderId="34" xfId="0" applyFill="1" applyBorder="1"/>
    <xf numFmtId="0" fontId="29" fillId="0" borderId="32" xfId="0" applyFont="1" applyFill="1" applyBorder="1"/>
    <xf numFmtId="0" fontId="30" fillId="0" borderId="32" xfId="0" applyFont="1" applyFill="1" applyBorder="1"/>
    <xf numFmtId="0" fontId="30" fillId="0" borderId="34" xfId="0" applyFont="1" applyFill="1" applyBorder="1"/>
    <xf numFmtId="0" fontId="29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166" fontId="32" fillId="0" borderId="0" xfId="1" applyNumberFormat="1" applyFont="1" applyFill="1" applyBorder="1" applyAlignment="1">
      <alignment vertical="center"/>
    </xf>
    <xf numFmtId="166" fontId="32" fillId="0" borderId="0" xfId="1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166" fontId="33" fillId="0" borderId="2" xfId="1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0" fillId="0" borderId="33" xfId="0" applyFill="1" applyBorder="1"/>
    <xf numFmtId="0" fontId="1" fillId="0" borderId="17" xfId="0" applyFont="1" applyFill="1" applyBorder="1"/>
    <xf numFmtId="37" fontId="1" fillId="0" borderId="31" xfId="1" applyNumberFormat="1" applyFont="1" applyFill="1" applyBorder="1" applyAlignment="1">
      <alignment horizontal="right"/>
    </xf>
    <xf numFmtId="37" fontId="1" fillId="0" borderId="17" xfId="1" applyNumberFormat="1" applyFont="1" applyFill="1" applyBorder="1" applyAlignment="1">
      <alignment horizontal="right"/>
    </xf>
    <xf numFmtId="166" fontId="1" fillId="0" borderId="31" xfId="1" applyNumberFormat="1" applyFont="1" applyFill="1" applyBorder="1" applyAlignment="1">
      <alignment horizontal="right"/>
    </xf>
    <xf numFmtId="0" fontId="3" fillId="0" borderId="31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37" fontId="1" fillId="0" borderId="31" xfId="0" applyNumberFormat="1" applyFont="1" applyFill="1" applyBorder="1" applyAlignment="1">
      <alignment horizontal="right"/>
    </xf>
    <xf numFmtId="37" fontId="1" fillId="0" borderId="17" xfId="0" applyNumberFormat="1" applyFont="1" applyFill="1" applyBorder="1" applyAlignment="1">
      <alignment horizontal="right"/>
    </xf>
    <xf numFmtId="166" fontId="3" fillId="0" borderId="31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wrapText="1"/>
    </xf>
    <xf numFmtId="0" fontId="38" fillId="0" borderId="31" xfId="0" applyFont="1" applyFill="1" applyBorder="1" applyAlignment="1">
      <alignment horizontal="right"/>
    </xf>
    <xf numFmtId="0" fontId="38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left" wrapText="1"/>
    </xf>
    <xf numFmtId="37" fontId="3" fillId="0" borderId="17" xfId="0" applyNumberFormat="1" applyFont="1" applyFill="1" applyBorder="1" applyAlignment="1">
      <alignment horizontal="right"/>
    </xf>
    <xf numFmtId="166" fontId="1" fillId="0" borderId="17" xfId="0" applyNumberFormat="1" applyFont="1" applyFill="1" applyBorder="1" applyAlignment="1">
      <alignment horizontal="right"/>
    </xf>
    <xf numFmtId="37" fontId="3" fillId="0" borderId="0" xfId="0" applyNumberFormat="1" applyFont="1" applyFill="1"/>
    <xf numFmtId="0" fontId="32" fillId="0" borderId="0" xfId="0" applyFont="1" applyFill="1" applyBorder="1" applyAlignment="1">
      <alignment horizontal="center" vertical="center" wrapText="1"/>
    </xf>
  </cellXfs>
  <cellStyles count="8">
    <cellStyle name="Comma" xfId="1" builtinId="3"/>
    <cellStyle name="Comma 2" xfId="6"/>
    <cellStyle name="Normal" xfId="0" builtinId="0"/>
    <cellStyle name="Normal 2" xfId="2"/>
    <cellStyle name="Normal_.02" xfId="7"/>
    <cellStyle name="Normal_Sheet1" xfId="3"/>
    <cellStyle name="Normal_Sheet1_1" xfId="5"/>
    <cellStyle name="Normal_Sheet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ACA899"/>
      <rgbColor rgb="00CCCC99"/>
      <rgbColor rgb="00D4D0C8"/>
      <rgbColor rgb="00FFCC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52442159383041"/>
          <c:y val="0.24864864864864866"/>
          <c:w val="0.6426735218509001"/>
          <c:h val="0.5405405405405406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'hc4.01&amp;4.02'!$A$119:$A$123</c:f>
              <c:numCache>
                <c:formatCode>General</c:formatCode>
                <c:ptCount val="5"/>
              </c:numCache>
            </c:numRef>
          </c:cat>
          <c:val>
            <c:numRef>
              <c:f>'hc4.01&amp;4.02'!$B$119:$B$123</c:f>
              <c:numCache>
                <c:formatCode>_(* #,##0_);_(* \(#,##0\);_(* "-"??_);_(@_)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22268525051607"/>
          <c:y val="0.26804123711340205"/>
          <c:w val="0.72378607010528662"/>
          <c:h val="0.45876288659793812"/>
        </c:manualLayout>
      </c:layout>
      <c:lineChart>
        <c:grouping val="standard"/>
        <c:varyColors val="0"/>
        <c:ser>
          <c:idx val="1"/>
          <c:order val="0"/>
          <c:tx>
            <c:strRef>
              <c:f>'hc4.01&amp;4.02'!$B$136</c:f>
              <c:strCache>
                <c:ptCount val="1"/>
                <c:pt idx="0">
                  <c:v>Labour Force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'hc4.01&amp;4.02'!$A$137:$A$141</c:f>
              <c:numCache>
                <c:formatCode>General</c:formatCode>
                <c:ptCount val="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</c:numCache>
            </c:numRef>
          </c:cat>
          <c:val>
            <c:numRef>
              <c:f>'hc4.01&amp;4.02'!$B$137:$B$141</c:f>
              <c:numCache>
                <c:formatCode>_(* #,##0_);_(* \(#,##0\);_(* "-"??_);_(@_)</c:formatCode>
                <c:ptCount val="5"/>
                <c:pt idx="0">
                  <c:v>16745</c:v>
                </c:pt>
                <c:pt idx="1">
                  <c:v>16470</c:v>
                </c:pt>
                <c:pt idx="2">
                  <c:v>17235</c:v>
                </c:pt>
                <c:pt idx="3">
                  <c:v>17855</c:v>
                </c:pt>
                <c:pt idx="4">
                  <c:v>19820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36864"/>
        <c:axId val="93639040"/>
      </c:lineChart>
      <c:lineChart>
        <c:grouping val="standard"/>
        <c:varyColors val="0"/>
        <c:ser>
          <c:idx val="0"/>
          <c:order val="1"/>
          <c:tx>
            <c:strRef>
              <c:f>'hc4.01&amp;4.02'!$C$136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'hc4.01&amp;4.02'!$A$137:$A$141</c:f>
              <c:numCache>
                <c:formatCode>General</c:formatCode>
                <c:ptCount val="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</c:numCache>
            </c:numRef>
          </c:cat>
          <c:val>
            <c:numRef>
              <c:f>'hc4.01&amp;4.02'!$C$137:$C$141</c:f>
              <c:numCache>
                <c:formatCode>_(* #,##0.0_);_(* \(#,##0.0\);_(* "-"??_);_(@_)</c:formatCode>
                <c:ptCount val="5"/>
                <c:pt idx="0">
                  <c:v>5.9122126007763507</c:v>
                </c:pt>
                <c:pt idx="1">
                  <c:v>7.6199149969641775</c:v>
                </c:pt>
                <c:pt idx="2">
                  <c:v>8.0069625761531782</c:v>
                </c:pt>
                <c:pt idx="3">
                  <c:v>5.7406888826659204</c:v>
                </c:pt>
                <c:pt idx="4">
                  <c:v>4.9445005045408674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40576"/>
        <c:axId val="93642112"/>
      </c:lineChart>
      <c:catAx>
        <c:axId val="936368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39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639040"/>
        <c:scaling>
          <c:orientation val="minMax"/>
        </c:scaling>
        <c:delete val="0"/>
        <c:axPos val="l"/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36864"/>
        <c:crosses val="autoZero"/>
        <c:crossBetween val="between"/>
        <c:majorUnit val="2500"/>
      </c:valAx>
      <c:catAx>
        <c:axId val="9364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3642112"/>
        <c:crosses val="autoZero"/>
        <c:auto val="0"/>
        <c:lblAlgn val="ctr"/>
        <c:lblOffset val="100"/>
        <c:noMultiLvlLbl val="0"/>
      </c:catAx>
      <c:valAx>
        <c:axId val="93642112"/>
        <c:scaling>
          <c:orientation val="minMax"/>
          <c:min val="4"/>
        </c:scaling>
        <c:delete val="0"/>
        <c:axPos val="r"/>
        <c:numFmt formatCode="_(* #,##0.0_);_(* \(#,##0.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4057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93094629156024"/>
          <c:y val="0.87113402061855782"/>
          <c:w val="0.59335038363171266"/>
          <c:h val="0.113402061855670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2</xdr:col>
          <xdr:colOff>139065</xdr:colOff>
          <xdr:row>3</xdr:row>
          <xdr:rowOff>95250</xdr:rowOff>
        </xdr:to>
        <xdr:sp macro="" textlink="">
          <xdr:nvSpPr>
            <xdr:cNvPr id="574499" name="Object 35" hidden="1">
              <a:extLst>
                <a:ext uri="{63B3BB69-23CF-44E3-9099-C40C66FF867C}">
                  <a14:compatExt spid="_x0000_s574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1</xdr:col>
          <xdr:colOff>538163</xdr:colOff>
          <xdr:row>3</xdr:row>
          <xdr:rowOff>28575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504825</xdr:colOff>
          <xdr:row>4</xdr:row>
          <xdr:rowOff>66675</xdr:rowOff>
        </xdr:to>
        <xdr:sp macro="" textlink="">
          <xdr:nvSpPr>
            <xdr:cNvPr id="687105" name="Object 1" hidden="1">
              <a:extLst>
                <a:ext uri="{63B3BB69-23CF-44E3-9099-C40C66FF867C}">
                  <a14:compatExt spid="_x0000_s687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9524</xdr:colOff>
          <xdr:row>0</xdr:row>
          <xdr:rowOff>9525</xdr:rowOff>
        </xdr:from>
        <xdr:to>
          <xdr:col>1</xdr:col>
          <xdr:colOff>412908</xdr:colOff>
          <xdr:row>3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1</xdr:col>
      <xdr:colOff>1295400</xdr:colOff>
      <xdr:row>49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190875" y="807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1562100</xdr:colOff>
      <xdr:row>55</xdr:row>
      <xdr:rowOff>38100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523875" y="7715250"/>
          <a:ext cx="1295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719549</xdr:colOff>
          <xdr:row>4</xdr:row>
          <xdr:rowOff>95250</xdr:rowOff>
        </xdr:to>
        <xdr:sp macro="" textlink="">
          <xdr:nvSpPr>
            <xdr:cNvPr id="676865" name="Object 1" hidden="1">
              <a:extLst>
                <a:ext uri="{63B3BB69-23CF-44E3-9099-C40C66FF867C}">
                  <a14:compatExt spid="_x0000_s67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0</xdr:col>
          <xdr:colOff>0</xdr:colOff>
          <xdr:row>0</xdr:row>
          <xdr:rowOff>114300</xdr:rowOff>
        </xdr:to>
        <xdr:sp macro="" textlink="">
          <xdr:nvSpPr>
            <xdr:cNvPr id="675841" name="Object 1" hidden="1">
              <a:extLst>
                <a:ext uri="{63B3BB69-23CF-44E3-9099-C40C66FF867C}">
                  <a14:compatExt spid="_x0000_s67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647700</xdr:colOff>
          <xdr:row>3</xdr:row>
          <xdr:rowOff>152400</xdr:rowOff>
        </xdr:to>
        <xdr:sp macro="" textlink="">
          <xdr:nvSpPr>
            <xdr:cNvPr id="675843" name="Object 3" hidden="1">
              <a:extLst>
                <a:ext uri="{63B3BB69-23CF-44E3-9099-C40C66FF867C}">
                  <a14:compatExt spid="_x0000_s675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657225</xdr:colOff>
          <xdr:row>3</xdr:row>
          <xdr:rowOff>114300</xdr:rowOff>
        </xdr:to>
        <xdr:sp macro="" textlink="">
          <xdr:nvSpPr>
            <xdr:cNvPr id="699393" name="Object 1" hidden="1">
              <a:extLst>
                <a:ext uri="{63B3BB69-23CF-44E3-9099-C40C66FF867C}">
                  <a14:compatExt spid="_x0000_s69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657225</xdr:colOff>
          <xdr:row>3</xdr:row>
          <xdr:rowOff>114300</xdr:rowOff>
        </xdr:to>
        <xdr:sp macro="" textlink="">
          <xdr:nvSpPr>
            <xdr:cNvPr id="695297" name="Object 1" hidden="1">
              <a:extLst>
                <a:ext uri="{63B3BB69-23CF-44E3-9099-C40C66FF867C}">
                  <a14:compatExt spid="_x0000_s69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561975</xdr:colOff>
      <xdr:row>44</xdr:row>
      <xdr:rowOff>142875</xdr:rowOff>
    </xdr:to>
    <xdr:grpSp>
      <xdr:nvGrpSpPr>
        <xdr:cNvPr id="692915" name="Group 691"/>
        <xdr:cNvGrpSpPr>
          <a:grpSpLocks noChangeAspect="1"/>
        </xdr:cNvGrpSpPr>
      </xdr:nvGrpSpPr>
      <xdr:grpSpPr bwMode="auto">
        <a:xfrm>
          <a:off x="0" y="0"/>
          <a:ext cx="6048375" cy="7267575"/>
          <a:chOff x="0" y="0"/>
          <a:chExt cx="9528" cy="11438"/>
        </a:xfrm>
      </xdr:grpSpPr>
      <xdr:sp macro="" textlink="">
        <xdr:nvSpPr>
          <xdr:cNvPr id="693604" name="AutoShape 1380"/>
          <xdr:cNvSpPr>
            <a:spLocks noChangeAspect="1" noChangeArrowheads="1" noTextEdit="1"/>
          </xdr:cNvSpPr>
        </xdr:nvSpPr>
        <xdr:spPr bwMode="auto">
          <a:xfrm>
            <a:off x="0" y="0"/>
            <a:ext cx="9528" cy="114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693403" name="Group 1179"/>
          <xdr:cNvGrpSpPr>
            <a:grpSpLocks/>
          </xdr:cNvGrpSpPr>
        </xdr:nvGrpSpPr>
        <xdr:grpSpPr bwMode="auto">
          <a:xfrm>
            <a:off x="39" y="52"/>
            <a:ext cx="9352" cy="6449"/>
            <a:chOff x="39" y="52"/>
            <a:chExt cx="9186" cy="6001"/>
          </a:xfrm>
        </xdr:grpSpPr>
        <xdr:sp macro="" textlink="">
          <xdr:nvSpPr>
            <xdr:cNvPr id="693603" name="Rectangle 1379"/>
            <xdr:cNvSpPr>
              <a:spLocks noChangeArrowheads="1"/>
            </xdr:cNvSpPr>
          </xdr:nvSpPr>
          <xdr:spPr bwMode="auto">
            <a:xfrm>
              <a:off x="52" y="788"/>
              <a:ext cx="49" cy="25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 </a:t>
              </a:r>
              <a:endParaRPr lang="en-US"/>
            </a:p>
          </xdr:txBody>
        </xdr:sp>
        <xdr:sp macro="" textlink="">
          <xdr:nvSpPr>
            <xdr:cNvPr id="693602" name="Rectangle 1378"/>
            <xdr:cNvSpPr>
              <a:spLocks noChangeArrowheads="1"/>
            </xdr:cNvSpPr>
          </xdr:nvSpPr>
          <xdr:spPr bwMode="auto">
            <a:xfrm>
              <a:off x="2948" y="52"/>
              <a:ext cx="333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 Note on the Labour Force Survey</a:t>
              </a:r>
              <a:endParaRPr lang="en-US"/>
            </a:p>
          </xdr:txBody>
        </xdr:sp>
        <xdr:sp macro="" textlink="">
          <xdr:nvSpPr>
            <xdr:cNvPr id="693601" name="Rectangle 1377"/>
            <xdr:cNvSpPr>
              <a:spLocks noChangeArrowheads="1"/>
            </xdr:cNvSpPr>
          </xdr:nvSpPr>
          <xdr:spPr bwMode="auto">
            <a:xfrm>
              <a:off x="39" y="1060"/>
              <a:ext cx="959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 Labour Force Survey (LFS) is in most countries, the most important source of labour  market information.</a:t>
              </a:r>
              <a:endParaRPr lang="en-US"/>
            </a:p>
          </xdr:txBody>
        </xdr:sp>
        <xdr:sp macro="" textlink="">
          <xdr:nvSpPr>
            <xdr:cNvPr id="693600" name="Rectangle 1376"/>
            <xdr:cNvSpPr>
              <a:spLocks noChangeArrowheads="1"/>
            </xdr:cNvSpPr>
          </xdr:nvSpPr>
          <xdr:spPr bwMode="auto">
            <a:xfrm>
              <a:off x="39" y="1616"/>
              <a:ext cx="34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99" name="Rectangle 1375"/>
            <xdr:cNvSpPr>
              <a:spLocks noChangeArrowheads="1"/>
            </xdr:cNvSpPr>
          </xdr:nvSpPr>
          <xdr:spPr bwMode="auto">
            <a:xfrm>
              <a:off x="427" y="1616"/>
              <a:ext cx="55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labour</a:t>
              </a:r>
              <a:endParaRPr lang="en-US"/>
            </a:p>
          </xdr:txBody>
        </xdr:sp>
        <xdr:sp macro="" textlink="">
          <xdr:nvSpPr>
            <xdr:cNvPr id="693598" name="Rectangle 1374"/>
            <xdr:cNvSpPr>
              <a:spLocks noChangeArrowheads="1"/>
            </xdr:cNvSpPr>
          </xdr:nvSpPr>
          <xdr:spPr bwMode="auto">
            <a:xfrm>
              <a:off x="1008" y="1616"/>
              <a:ext cx="44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force</a:t>
              </a:r>
              <a:endParaRPr lang="en-US"/>
            </a:p>
          </xdr:txBody>
        </xdr:sp>
        <xdr:sp macro="" textlink="">
          <xdr:nvSpPr>
            <xdr:cNvPr id="693597" name="Rectangle 1373"/>
            <xdr:cNvSpPr>
              <a:spLocks noChangeArrowheads="1"/>
            </xdr:cNvSpPr>
          </xdr:nvSpPr>
          <xdr:spPr bwMode="auto">
            <a:xfrm>
              <a:off x="1500" y="1616"/>
              <a:ext cx="90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comprises</a:t>
              </a:r>
              <a:endParaRPr lang="en-US"/>
            </a:p>
          </xdr:txBody>
        </xdr:sp>
        <xdr:sp macro="" textlink="">
          <xdr:nvSpPr>
            <xdr:cNvPr id="693596" name="Rectangle 1372"/>
            <xdr:cNvSpPr>
              <a:spLocks noChangeArrowheads="1"/>
            </xdr:cNvSpPr>
          </xdr:nvSpPr>
          <xdr:spPr bwMode="auto">
            <a:xfrm>
              <a:off x="2469" y="1616"/>
              <a:ext cx="70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persons</a:t>
              </a:r>
              <a:endParaRPr lang="en-US"/>
            </a:p>
          </xdr:txBody>
        </xdr:sp>
        <xdr:sp macro="" textlink="">
          <xdr:nvSpPr>
            <xdr:cNvPr id="693595" name="Rectangle 1371"/>
            <xdr:cNvSpPr>
              <a:spLocks noChangeArrowheads="1"/>
            </xdr:cNvSpPr>
          </xdr:nvSpPr>
          <xdr:spPr bwMode="auto">
            <a:xfrm>
              <a:off x="3219" y="1616"/>
              <a:ext cx="22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  <a:endParaRPr lang="en-US"/>
            </a:p>
          </xdr:txBody>
        </xdr:sp>
        <xdr:sp macro="" textlink="">
          <xdr:nvSpPr>
            <xdr:cNvPr id="693594" name="Rectangle 1370"/>
            <xdr:cNvSpPr>
              <a:spLocks noChangeArrowheads="1"/>
            </xdr:cNvSpPr>
          </xdr:nvSpPr>
          <xdr:spPr bwMode="auto">
            <a:xfrm>
              <a:off x="3503" y="1616"/>
              <a:ext cx="48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years</a:t>
              </a:r>
              <a:endParaRPr lang="en-US"/>
            </a:p>
          </xdr:txBody>
        </xdr:sp>
        <xdr:sp macro="" textlink="">
          <xdr:nvSpPr>
            <xdr:cNvPr id="693593" name="Rectangle 1369"/>
            <xdr:cNvSpPr>
              <a:spLocks noChangeArrowheads="1"/>
            </xdr:cNvSpPr>
          </xdr:nvSpPr>
          <xdr:spPr bwMode="auto">
            <a:xfrm>
              <a:off x="4033" y="1616"/>
              <a:ext cx="33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592" name="Rectangle 1368"/>
            <xdr:cNvSpPr>
              <a:spLocks noChangeArrowheads="1"/>
            </xdr:cNvSpPr>
          </xdr:nvSpPr>
          <xdr:spPr bwMode="auto">
            <a:xfrm>
              <a:off x="4421" y="1616"/>
              <a:ext cx="38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over</a:t>
              </a:r>
              <a:endParaRPr lang="en-US"/>
            </a:p>
          </xdr:txBody>
        </xdr:sp>
        <xdr:sp macro="" textlink="">
          <xdr:nvSpPr>
            <xdr:cNvPr id="693591" name="Rectangle 1367"/>
            <xdr:cNvSpPr>
              <a:spLocks noChangeArrowheads="1"/>
            </xdr:cNvSpPr>
          </xdr:nvSpPr>
          <xdr:spPr bwMode="auto">
            <a:xfrm>
              <a:off x="4848" y="1616"/>
              <a:ext cx="69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residing</a:t>
              </a:r>
              <a:endParaRPr lang="en-US"/>
            </a:p>
          </xdr:txBody>
        </xdr:sp>
        <xdr:sp macro="" textlink="">
          <xdr:nvSpPr>
            <xdr:cNvPr id="693590" name="Rectangle 1366"/>
            <xdr:cNvSpPr>
              <a:spLocks noChangeArrowheads="1"/>
            </xdr:cNvSpPr>
          </xdr:nvSpPr>
          <xdr:spPr bwMode="auto">
            <a:xfrm>
              <a:off x="5585" y="1616"/>
              <a:ext cx="15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589" name="Rectangle 1365"/>
            <xdr:cNvSpPr>
              <a:spLocks noChangeArrowheads="1"/>
            </xdr:cNvSpPr>
          </xdr:nvSpPr>
          <xdr:spPr bwMode="auto">
            <a:xfrm>
              <a:off x="5792" y="1616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88" name="Rectangle 1364"/>
            <xdr:cNvSpPr>
              <a:spLocks noChangeArrowheads="1"/>
            </xdr:cNvSpPr>
          </xdr:nvSpPr>
          <xdr:spPr bwMode="auto">
            <a:xfrm>
              <a:off x="6128" y="1616"/>
              <a:ext cx="65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country</a:t>
              </a:r>
              <a:endParaRPr lang="en-US"/>
            </a:p>
          </xdr:txBody>
        </xdr:sp>
        <xdr:sp macro="" textlink="">
          <xdr:nvSpPr>
            <xdr:cNvPr id="693587" name="Rectangle 1363"/>
            <xdr:cNvSpPr>
              <a:spLocks noChangeArrowheads="1"/>
            </xdr:cNvSpPr>
          </xdr:nvSpPr>
          <xdr:spPr bwMode="auto">
            <a:xfrm>
              <a:off x="6813" y="1616"/>
              <a:ext cx="36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who</a:t>
              </a:r>
              <a:endParaRPr lang="en-US"/>
            </a:p>
          </xdr:txBody>
        </xdr:sp>
        <xdr:sp macro="" textlink="">
          <xdr:nvSpPr>
            <xdr:cNvPr id="693586" name="Rectangle 1362"/>
            <xdr:cNvSpPr>
              <a:spLocks noChangeArrowheads="1"/>
            </xdr:cNvSpPr>
          </xdr:nvSpPr>
          <xdr:spPr bwMode="auto">
            <a:xfrm>
              <a:off x="7240" y="1616"/>
              <a:ext cx="28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585" name="Rectangle 1361"/>
            <xdr:cNvSpPr>
              <a:spLocks noChangeArrowheads="1"/>
            </xdr:cNvSpPr>
          </xdr:nvSpPr>
          <xdr:spPr bwMode="auto">
            <a:xfrm>
              <a:off x="7576" y="1616"/>
              <a:ext cx="86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employed</a:t>
              </a:r>
              <a:endParaRPr lang="en-US"/>
            </a:p>
          </xdr:txBody>
        </xdr:sp>
        <xdr:sp macro="" textlink="">
          <xdr:nvSpPr>
            <xdr:cNvPr id="693584" name="Rectangle 1360"/>
            <xdr:cNvSpPr>
              <a:spLocks noChangeArrowheads="1"/>
            </xdr:cNvSpPr>
          </xdr:nvSpPr>
          <xdr:spPr bwMode="auto">
            <a:xfrm>
              <a:off x="8468" y="1616"/>
              <a:ext cx="1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or</a:t>
              </a:r>
              <a:endParaRPr lang="en-US"/>
            </a:p>
          </xdr:txBody>
        </xdr:sp>
        <xdr:sp macro="" textlink="">
          <xdr:nvSpPr>
            <xdr:cNvPr id="693583" name="Rectangle 1359"/>
            <xdr:cNvSpPr>
              <a:spLocks noChangeArrowheads="1"/>
            </xdr:cNvSpPr>
          </xdr:nvSpPr>
          <xdr:spPr bwMode="auto">
            <a:xfrm>
              <a:off x="8700" y="1616"/>
              <a:ext cx="66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actively</a:t>
              </a:r>
              <a:endParaRPr lang="en-US"/>
            </a:p>
          </xdr:txBody>
        </xdr:sp>
        <xdr:sp macro="" textlink="">
          <xdr:nvSpPr>
            <xdr:cNvPr id="693582" name="Rectangle 1358"/>
            <xdr:cNvSpPr>
              <a:spLocks noChangeArrowheads="1"/>
            </xdr:cNvSpPr>
          </xdr:nvSpPr>
          <xdr:spPr bwMode="auto">
            <a:xfrm>
              <a:off x="39" y="1861"/>
              <a:ext cx="68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seeking</a:t>
              </a:r>
              <a:endParaRPr lang="en-US"/>
            </a:p>
          </xdr:txBody>
        </xdr:sp>
        <xdr:sp macro="" textlink="">
          <xdr:nvSpPr>
            <xdr:cNvPr id="693581" name="Rectangle 1357"/>
            <xdr:cNvSpPr>
              <a:spLocks noChangeArrowheads="1"/>
            </xdr:cNvSpPr>
          </xdr:nvSpPr>
          <xdr:spPr bwMode="auto">
            <a:xfrm>
              <a:off x="776" y="1861"/>
              <a:ext cx="41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work</a:t>
              </a:r>
              <a:endParaRPr lang="en-US"/>
            </a:p>
          </xdr:txBody>
        </xdr:sp>
        <xdr:sp macro="" textlink="">
          <xdr:nvSpPr>
            <xdr:cNvPr id="693580" name="Rectangle 1356"/>
            <xdr:cNvSpPr>
              <a:spLocks noChangeArrowheads="1"/>
            </xdr:cNvSpPr>
          </xdr:nvSpPr>
          <xdr:spPr bwMode="auto">
            <a:xfrm>
              <a:off x="1267" y="1861"/>
              <a:ext cx="55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during</a:t>
              </a:r>
              <a:endParaRPr lang="en-US"/>
            </a:p>
          </xdr:txBody>
        </xdr:sp>
        <xdr:sp macro="" textlink="">
          <xdr:nvSpPr>
            <xdr:cNvPr id="693579" name="Rectangle 1355"/>
            <xdr:cNvSpPr>
              <a:spLocks noChangeArrowheads="1"/>
            </xdr:cNvSpPr>
          </xdr:nvSpPr>
          <xdr:spPr bwMode="auto">
            <a:xfrm>
              <a:off x="1875" y="1861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78" name="Rectangle 1354"/>
            <xdr:cNvSpPr>
              <a:spLocks noChangeArrowheads="1"/>
            </xdr:cNvSpPr>
          </xdr:nvSpPr>
          <xdr:spPr bwMode="auto">
            <a:xfrm>
              <a:off x="2224" y="1861"/>
              <a:ext cx="83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reference</a:t>
              </a:r>
              <a:endParaRPr lang="en-US"/>
            </a:p>
          </xdr:txBody>
        </xdr:sp>
        <xdr:sp macro="" textlink="">
          <xdr:nvSpPr>
            <xdr:cNvPr id="693577" name="Rectangle 1353"/>
            <xdr:cNvSpPr>
              <a:spLocks noChangeArrowheads="1"/>
            </xdr:cNvSpPr>
          </xdr:nvSpPr>
          <xdr:spPr bwMode="auto">
            <a:xfrm>
              <a:off x="3116" y="1861"/>
              <a:ext cx="60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period.</a:t>
              </a:r>
              <a:endParaRPr lang="en-US"/>
            </a:p>
          </xdr:txBody>
        </xdr:sp>
        <xdr:sp macro="" textlink="">
          <xdr:nvSpPr>
            <xdr:cNvPr id="693576" name="Rectangle 1352"/>
            <xdr:cNvSpPr>
              <a:spLocks noChangeArrowheads="1"/>
            </xdr:cNvSpPr>
          </xdr:nvSpPr>
          <xdr:spPr bwMode="auto">
            <a:xfrm>
              <a:off x="3775" y="1861"/>
              <a:ext cx="16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575" name="Rectangle 1351"/>
            <xdr:cNvSpPr>
              <a:spLocks noChangeArrowheads="1"/>
            </xdr:cNvSpPr>
          </xdr:nvSpPr>
          <xdr:spPr bwMode="auto">
            <a:xfrm>
              <a:off x="4008" y="1861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74" name="Rectangle 1350"/>
            <xdr:cNvSpPr>
              <a:spLocks noChangeArrowheads="1"/>
            </xdr:cNvSpPr>
          </xdr:nvSpPr>
          <xdr:spPr bwMode="auto">
            <a:xfrm>
              <a:off x="4357" y="1861"/>
              <a:ext cx="73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Cayman</a:t>
              </a:r>
              <a:endParaRPr lang="en-US"/>
            </a:p>
          </xdr:txBody>
        </xdr:sp>
        <xdr:sp macro="" textlink="">
          <xdr:nvSpPr>
            <xdr:cNvPr id="693573" name="Rectangle 1349"/>
            <xdr:cNvSpPr>
              <a:spLocks noChangeArrowheads="1"/>
            </xdr:cNvSpPr>
          </xdr:nvSpPr>
          <xdr:spPr bwMode="auto">
            <a:xfrm>
              <a:off x="5158" y="1861"/>
              <a:ext cx="68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Islands,</a:t>
              </a:r>
              <a:endParaRPr lang="en-US"/>
            </a:p>
          </xdr:txBody>
        </xdr:sp>
        <xdr:sp macro="" textlink="">
          <xdr:nvSpPr>
            <xdr:cNvPr id="693572" name="Rectangle 1348"/>
            <xdr:cNvSpPr>
              <a:spLocks noChangeArrowheads="1"/>
            </xdr:cNvSpPr>
          </xdr:nvSpPr>
          <xdr:spPr bwMode="auto">
            <a:xfrm>
              <a:off x="5895" y="1861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71" name="Rectangle 1347"/>
            <xdr:cNvSpPr>
              <a:spLocks noChangeArrowheads="1"/>
            </xdr:cNvSpPr>
          </xdr:nvSpPr>
          <xdr:spPr bwMode="auto">
            <a:xfrm>
              <a:off x="6257" y="1861"/>
              <a:ext cx="36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</a:t>
              </a:r>
              <a:endParaRPr lang="en-US"/>
            </a:p>
          </xdr:txBody>
        </xdr:sp>
        <xdr:sp macro="" textlink="">
          <xdr:nvSpPr>
            <xdr:cNvPr id="693570" name="Rectangle 1346"/>
            <xdr:cNvSpPr>
              <a:spLocks noChangeArrowheads="1"/>
            </xdr:cNvSpPr>
          </xdr:nvSpPr>
          <xdr:spPr bwMode="auto">
            <a:xfrm>
              <a:off x="6697" y="1861"/>
              <a:ext cx="14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</a:t>
              </a:r>
              <a:endParaRPr lang="en-US"/>
            </a:p>
          </xdr:txBody>
        </xdr:sp>
        <xdr:sp macro="" textlink="">
          <xdr:nvSpPr>
            <xdr:cNvPr id="693569" name="Rectangle 1345"/>
            <xdr:cNvSpPr>
              <a:spLocks noChangeArrowheads="1"/>
            </xdr:cNvSpPr>
          </xdr:nvSpPr>
          <xdr:spPr bwMode="auto">
            <a:xfrm>
              <a:off x="6942" y="1861"/>
              <a:ext cx="36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also</a:t>
              </a:r>
              <a:endParaRPr lang="en-US"/>
            </a:p>
          </xdr:txBody>
        </xdr:sp>
        <xdr:sp macro="" textlink="">
          <xdr:nvSpPr>
            <xdr:cNvPr id="693568" name="Rectangle 1344"/>
            <xdr:cNvSpPr>
              <a:spLocks noChangeArrowheads="1"/>
            </xdr:cNvSpPr>
          </xdr:nvSpPr>
          <xdr:spPr bwMode="auto">
            <a:xfrm>
              <a:off x="7382" y="1861"/>
              <a:ext cx="43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used</a:t>
              </a:r>
              <a:endParaRPr lang="en-US"/>
            </a:p>
          </xdr:txBody>
        </xdr:sp>
        <xdr:sp macro="" textlink="">
          <xdr:nvSpPr>
            <xdr:cNvPr id="693567" name="Rectangle 1343"/>
            <xdr:cNvSpPr>
              <a:spLocks noChangeArrowheads="1"/>
            </xdr:cNvSpPr>
          </xdr:nvSpPr>
          <xdr:spPr bwMode="auto">
            <a:xfrm>
              <a:off x="7899" y="1861"/>
              <a:ext cx="21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as</a:t>
              </a:r>
              <a:endParaRPr lang="en-US"/>
            </a:p>
          </xdr:txBody>
        </xdr:sp>
        <xdr:sp macro="" textlink="">
          <xdr:nvSpPr>
            <xdr:cNvPr id="693566" name="Rectangle 1342"/>
            <xdr:cNvSpPr>
              <a:spLocks noChangeArrowheads="1"/>
            </xdr:cNvSpPr>
          </xdr:nvSpPr>
          <xdr:spPr bwMode="auto">
            <a:xfrm>
              <a:off x="8196" y="1861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65" name="Rectangle 1341"/>
            <xdr:cNvSpPr>
              <a:spLocks noChangeArrowheads="1"/>
            </xdr:cNvSpPr>
          </xdr:nvSpPr>
          <xdr:spPr bwMode="auto">
            <a:xfrm>
              <a:off x="8558" y="1861"/>
              <a:ext cx="46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basis</a:t>
              </a:r>
              <a:endParaRPr lang="en-US"/>
            </a:p>
          </xdr:txBody>
        </xdr:sp>
        <xdr:sp macro="" textlink="">
          <xdr:nvSpPr>
            <xdr:cNvPr id="693564" name="Rectangle 1340"/>
            <xdr:cNvSpPr>
              <a:spLocks noChangeArrowheads="1"/>
            </xdr:cNvSpPr>
          </xdr:nvSpPr>
          <xdr:spPr bwMode="auto">
            <a:xfrm>
              <a:off x="9101" y="1861"/>
              <a:ext cx="23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</a:t>
              </a:r>
              <a:endParaRPr lang="en-US"/>
            </a:p>
          </xdr:txBody>
        </xdr:sp>
        <xdr:sp macro="" textlink="">
          <xdr:nvSpPr>
            <xdr:cNvPr id="693563" name="Rectangle 1339"/>
            <xdr:cNvSpPr>
              <a:spLocks noChangeArrowheads="1"/>
            </xdr:cNvSpPr>
          </xdr:nvSpPr>
          <xdr:spPr bwMode="auto">
            <a:xfrm>
              <a:off x="39" y="2107"/>
              <a:ext cx="91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population</a:t>
              </a:r>
              <a:endParaRPr lang="en-US"/>
            </a:p>
          </xdr:txBody>
        </xdr:sp>
        <xdr:sp macro="" textlink="">
          <xdr:nvSpPr>
            <xdr:cNvPr id="693562" name="Rectangle 1338"/>
            <xdr:cNvSpPr>
              <a:spLocks noChangeArrowheads="1"/>
            </xdr:cNvSpPr>
          </xdr:nvSpPr>
          <xdr:spPr bwMode="auto">
            <a:xfrm>
              <a:off x="970" y="2107"/>
              <a:ext cx="90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estimates.</a:t>
              </a:r>
              <a:endParaRPr lang="en-US"/>
            </a:p>
          </xdr:txBody>
        </xdr:sp>
        <xdr:sp macro="" textlink="">
          <xdr:nvSpPr>
            <xdr:cNvPr id="693561" name="Rectangle 1337"/>
            <xdr:cNvSpPr>
              <a:spLocks noChangeArrowheads="1"/>
            </xdr:cNvSpPr>
          </xdr:nvSpPr>
          <xdr:spPr bwMode="auto">
            <a:xfrm>
              <a:off x="1926" y="2107"/>
              <a:ext cx="34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60" name="Rectangle 1336"/>
            <xdr:cNvSpPr>
              <a:spLocks noChangeArrowheads="1"/>
            </xdr:cNvSpPr>
          </xdr:nvSpPr>
          <xdr:spPr bwMode="auto">
            <a:xfrm>
              <a:off x="2327" y="2107"/>
              <a:ext cx="36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</a:t>
              </a:r>
              <a:endParaRPr lang="en-US"/>
            </a:p>
          </xdr:txBody>
        </xdr:sp>
        <xdr:sp macro="" textlink="">
          <xdr:nvSpPr>
            <xdr:cNvPr id="693559" name="Rectangle 1335"/>
            <xdr:cNvSpPr>
              <a:spLocks noChangeArrowheads="1"/>
            </xdr:cNvSpPr>
          </xdr:nvSpPr>
          <xdr:spPr bwMode="auto">
            <a:xfrm>
              <a:off x="2754" y="2107"/>
              <a:ext cx="51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seeks</a:t>
              </a:r>
              <a:endParaRPr lang="en-US"/>
            </a:p>
          </xdr:txBody>
        </xdr:sp>
        <xdr:sp macro="" textlink="">
          <xdr:nvSpPr>
            <xdr:cNvPr id="693558" name="Rectangle 1334"/>
            <xdr:cNvSpPr>
              <a:spLocks noChangeArrowheads="1"/>
            </xdr:cNvSpPr>
          </xdr:nvSpPr>
          <xdr:spPr bwMode="auto">
            <a:xfrm>
              <a:off x="3335" y="2107"/>
              <a:ext cx="98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information</a:t>
              </a:r>
              <a:endParaRPr lang="en-US"/>
            </a:p>
          </xdr:txBody>
        </xdr:sp>
        <xdr:sp macro="" textlink="">
          <xdr:nvSpPr>
            <xdr:cNvPr id="693557" name="Rectangle 1333"/>
            <xdr:cNvSpPr>
              <a:spLocks noChangeArrowheads="1"/>
            </xdr:cNvSpPr>
          </xdr:nvSpPr>
          <xdr:spPr bwMode="auto">
            <a:xfrm>
              <a:off x="4344" y="2107"/>
              <a:ext cx="22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on</a:t>
              </a:r>
              <a:endParaRPr lang="en-US"/>
            </a:p>
          </xdr:txBody>
        </xdr:sp>
        <xdr:sp macro="" textlink="">
          <xdr:nvSpPr>
            <xdr:cNvPr id="693556" name="Rectangle 1332"/>
            <xdr:cNvSpPr>
              <a:spLocks noChangeArrowheads="1"/>
            </xdr:cNvSpPr>
          </xdr:nvSpPr>
          <xdr:spPr bwMode="auto">
            <a:xfrm>
              <a:off x="4628" y="2107"/>
              <a:ext cx="113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respondents'</a:t>
              </a:r>
              <a:endParaRPr lang="en-US"/>
            </a:p>
          </xdr:txBody>
        </xdr:sp>
        <xdr:sp macro="" textlink="">
          <xdr:nvSpPr>
            <xdr:cNvPr id="693555" name="Rectangle 1331"/>
            <xdr:cNvSpPr>
              <a:spLocks noChangeArrowheads="1"/>
            </xdr:cNvSpPr>
          </xdr:nvSpPr>
          <xdr:spPr bwMode="auto">
            <a:xfrm>
              <a:off x="5792" y="2107"/>
              <a:ext cx="55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labour</a:t>
              </a:r>
              <a:endParaRPr lang="en-US"/>
            </a:p>
          </xdr:txBody>
        </xdr:sp>
        <xdr:sp macro="" textlink="">
          <xdr:nvSpPr>
            <xdr:cNvPr id="693554" name="Rectangle 1330"/>
            <xdr:cNvSpPr>
              <a:spLocks noChangeArrowheads="1"/>
            </xdr:cNvSpPr>
          </xdr:nvSpPr>
          <xdr:spPr bwMode="auto">
            <a:xfrm>
              <a:off x="6386" y="2107"/>
              <a:ext cx="60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market</a:t>
              </a:r>
              <a:endParaRPr lang="en-US"/>
            </a:p>
          </xdr:txBody>
        </xdr:sp>
        <xdr:sp macro="" textlink="">
          <xdr:nvSpPr>
            <xdr:cNvPr id="693553" name="Rectangle 1329"/>
            <xdr:cNvSpPr>
              <a:spLocks noChangeArrowheads="1"/>
            </xdr:cNvSpPr>
          </xdr:nvSpPr>
          <xdr:spPr bwMode="auto">
            <a:xfrm>
              <a:off x="7046" y="2107"/>
              <a:ext cx="52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status</a:t>
              </a:r>
              <a:endParaRPr lang="en-US"/>
            </a:p>
          </xdr:txBody>
        </xdr:sp>
        <xdr:sp macro="" textlink="">
          <xdr:nvSpPr>
            <xdr:cNvPr id="693552" name="Rectangle 1328"/>
            <xdr:cNvSpPr>
              <a:spLocks noChangeArrowheads="1"/>
            </xdr:cNvSpPr>
          </xdr:nvSpPr>
          <xdr:spPr bwMode="auto">
            <a:xfrm>
              <a:off x="7640" y="2107"/>
              <a:ext cx="33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551" name="Rectangle 1327"/>
            <xdr:cNvSpPr>
              <a:spLocks noChangeArrowheads="1"/>
            </xdr:cNvSpPr>
          </xdr:nvSpPr>
          <xdr:spPr bwMode="auto">
            <a:xfrm>
              <a:off x="8028" y="2107"/>
              <a:ext cx="54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profile</a:t>
              </a:r>
              <a:endParaRPr lang="en-US"/>
            </a:p>
          </xdr:txBody>
        </xdr:sp>
        <xdr:sp macro="" textlink="">
          <xdr:nvSpPr>
            <xdr:cNvPr id="693550" name="Rectangle 1326"/>
            <xdr:cNvSpPr>
              <a:spLocks noChangeArrowheads="1"/>
            </xdr:cNvSpPr>
          </xdr:nvSpPr>
          <xdr:spPr bwMode="auto">
            <a:xfrm>
              <a:off x="8623" y="2107"/>
              <a:ext cx="55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during</a:t>
              </a:r>
              <a:endParaRPr lang="en-US"/>
            </a:p>
          </xdr:txBody>
        </xdr:sp>
        <xdr:sp macro="" textlink="">
          <xdr:nvSpPr>
            <xdr:cNvPr id="693549" name="Rectangle 1325"/>
            <xdr:cNvSpPr>
              <a:spLocks noChangeArrowheads="1"/>
            </xdr:cNvSpPr>
          </xdr:nvSpPr>
          <xdr:spPr bwMode="auto">
            <a:xfrm>
              <a:off x="9218" y="2107"/>
              <a:ext cx="11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</a:t>
              </a:r>
              <a:endParaRPr lang="en-US"/>
            </a:p>
          </xdr:txBody>
        </xdr:sp>
        <xdr:sp macro="" textlink="">
          <xdr:nvSpPr>
            <xdr:cNvPr id="693548" name="Rectangle 1324"/>
            <xdr:cNvSpPr>
              <a:spLocks noChangeArrowheads="1"/>
            </xdr:cNvSpPr>
          </xdr:nvSpPr>
          <xdr:spPr bwMode="auto">
            <a:xfrm>
              <a:off x="39" y="2352"/>
              <a:ext cx="877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specific reference period, normally a period of one week, immediately prior to the start of the survey.</a:t>
              </a:r>
              <a:endParaRPr lang="en-US"/>
            </a:p>
          </xdr:txBody>
        </xdr:sp>
        <xdr:sp macro="" textlink="">
          <xdr:nvSpPr>
            <xdr:cNvPr id="693547" name="Rectangle 1323"/>
            <xdr:cNvSpPr>
              <a:spLocks noChangeArrowheads="1"/>
            </xdr:cNvSpPr>
          </xdr:nvSpPr>
          <xdr:spPr bwMode="auto">
            <a:xfrm>
              <a:off x="39" y="2869"/>
              <a:ext cx="34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46" name="Rectangle 1322"/>
            <xdr:cNvSpPr>
              <a:spLocks noChangeArrowheads="1"/>
            </xdr:cNvSpPr>
          </xdr:nvSpPr>
          <xdr:spPr bwMode="auto">
            <a:xfrm>
              <a:off x="414" y="2869"/>
              <a:ext cx="32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first</a:t>
              </a:r>
              <a:endParaRPr lang="en-US"/>
            </a:p>
          </xdr:txBody>
        </xdr:sp>
        <xdr:sp macro="" textlink="">
          <xdr:nvSpPr>
            <xdr:cNvPr id="693545" name="Rectangle 1321"/>
            <xdr:cNvSpPr>
              <a:spLocks noChangeArrowheads="1"/>
            </xdr:cNvSpPr>
          </xdr:nvSpPr>
          <xdr:spPr bwMode="auto">
            <a:xfrm>
              <a:off x="776" y="2869"/>
              <a:ext cx="36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</a:t>
              </a:r>
              <a:endParaRPr lang="en-US"/>
            </a:p>
          </xdr:txBody>
        </xdr:sp>
        <xdr:sp macro="" textlink="">
          <xdr:nvSpPr>
            <xdr:cNvPr id="693544" name="Rectangle 1320"/>
            <xdr:cNvSpPr>
              <a:spLocks noChangeArrowheads="1"/>
            </xdr:cNvSpPr>
          </xdr:nvSpPr>
          <xdr:spPr bwMode="auto">
            <a:xfrm>
              <a:off x="1176" y="2869"/>
              <a:ext cx="15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543" name="Rectangle 1319"/>
            <xdr:cNvSpPr>
              <a:spLocks noChangeArrowheads="1"/>
            </xdr:cNvSpPr>
          </xdr:nvSpPr>
          <xdr:spPr bwMode="auto">
            <a:xfrm>
              <a:off x="1370" y="2869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42" name="Rectangle 1318"/>
            <xdr:cNvSpPr>
              <a:spLocks noChangeArrowheads="1"/>
            </xdr:cNvSpPr>
          </xdr:nvSpPr>
          <xdr:spPr bwMode="auto">
            <a:xfrm>
              <a:off x="1681" y="2869"/>
              <a:ext cx="73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Cayman</a:t>
              </a:r>
              <a:endParaRPr lang="en-US"/>
            </a:p>
          </xdr:txBody>
        </xdr:sp>
        <xdr:sp macro="" textlink="">
          <xdr:nvSpPr>
            <xdr:cNvPr id="693541" name="Rectangle 1317"/>
            <xdr:cNvSpPr>
              <a:spLocks noChangeArrowheads="1"/>
            </xdr:cNvSpPr>
          </xdr:nvSpPr>
          <xdr:spPr bwMode="auto">
            <a:xfrm>
              <a:off x="2443" y="2869"/>
              <a:ext cx="62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Islands</a:t>
              </a:r>
              <a:endParaRPr lang="en-US"/>
            </a:p>
          </xdr:txBody>
        </xdr:sp>
        <xdr:sp macro="" textlink="">
          <xdr:nvSpPr>
            <xdr:cNvPr id="693540" name="Rectangle 1316"/>
            <xdr:cNvSpPr>
              <a:spLocks noChangeArrowheads="1"/>
            </xdr:cNvSpPr>
          </xdr:nvSpPr>
          <xdr:spPr bwMode="auto">
            <a:xfrm>
              <a:off x="3090" y="2869"/>
              <a:ext cx="35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was</a:t>
              </a:r>
              <a:endParaRPr lang="en-US"/>
            </a:p>
          </xdr:txBody>
        </xdr:sp>
        <xdr:sp macro="" textlink="">
          <xdr:nvSpPr>
            <xdr:cNvPr id="693539" name="Rectangle 1315"/>
            <xdr:cNvSpPr>
              <a:spLocks noChangeArrowheads="1"/>
            </xdr:cNvSpPr>
          </xdr:nvSpPr>
          <xdr:spPr bwMode="auto">
            <a:xfrm>
              <a:off x="3491" y="2869"/>
              <a:ext cx="91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conducted</a:t>
              </a:r>
              <a:endParaRPr lang="en-US"/>
            </a:p>
          </xdr:txBody>
        </xdr:sp>
        <xdr:sp macro="" textlink="">
          <xdr:nvSpPr>
            <xdr:cNvPr id="693538" name="Rectangle 1314"/>
            <xdr:cNvSpPr>
              <a:spLocks noChangeArrowheads="1"/>
            </xdr:cNvSpPr>
          </xdr:nvSpPr>
          <xdr:spPr bwMode="auto">
            <a:xfrm>
              <a:off x="4421" y="2869"/>
              <a:ext cx="15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537" name="Rectangle 1313"/>
            <xdr:cNvSpPr>
              <a:spLocks noChangeArrowheads="1"/>
            </xdr:cNvSpPr>
          </xdr:nvSpPr>
          <xdr:spPr bwMode="auto">
            <a:xfrm>
              <a:off x="4615" y="2869"/>
              <a:ext cx="49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1991.</a:t>
              </a:r>
              <a:endParaRPr lang="en-US"/>
            </a:p>
          </xdr:txBody>
        </xdr:sp>
        <xdr:sp macro="" textlink="">
          <xdr:nvSpPr>
            <xdr:cNvPr id="693536" name="Rectangle 1312"/>
            <xdr:cNvSpPr>
              <a:spLocks noChangeArrowheads="1"/>
            </xdr:cNvSpPr>
          </xdr:nvSpPr>
          <xdr:spPr bwMode="auto">
            <a:xfrm>
              <a:off x="5132" y="2869"/>
              <a:ext cx="34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35" name="Rectangle 1311"/>
            <xdr:cNvSpPr>
              <a:spLocks noChangeArrowheads="1"/>
            </xdr:cNvSpPr>
          </xdr:nvSpPr>
          <xdr:spPr bwMode="auto">
            <a:xfrm>
              <a:off x="5507" y="2869"/>
              <a:ext cx="36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</a:t>
              </a:r>
              <a:endParaRPr lang="en-US"/>
            </a:p>
          </xdr:txBody>
        </xdr:sp>
        <xdr:sp macro="" textlink="">
          <xdr:nvSpPr>
            <xdr:cNvPr id="693534" name="Rectangle 1310"/>
            <xdr:cNvSpPr>
              <a:spLocks noChangeArrowheads="1"/>
            </xdr:cNvSpPr>
          </xdr:nvSpPr>
          <xdr:spPr bwMode="auto">
            <a:xfrm>
              <a:off x="5908" y="2869"/>
              <a:ext cx="14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</a:t>
              </a:r>
              <a:endParaRPr lang="en-US"/>
            </a:p>
          </xdr:txBody>
        </xdr:sp>
        <xdr:sp macro="" textlink="">
          <xdr:nvSpPr>
            <xdr:cNvPr id="693533" name="Rectangle 1309"/>
            <xdr:cNvSpPr>
              <a:spLocks noChangeArrowheads="1"/>
            </xdr:cNvSpPr>
          </xdr:nvSpPr>
          <xdr:spPr bwMode="auto">
            <a:xfrm>
              <a:off x="6115" y="2869"/>
              <a:ext cx="11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</a:t>
              </a:r>
              <a:endParaRPr lang="en-US"/>
            </a:p>
          </xdr:txBody>
        </xdr:sp>
        <xdr:sp macro="" textlink="">
          <xdr:nvSpPr>
            <xdr:cNvPr id="693532" name="Rectangle 1308"/>
            <xdr:cNvSpPr>
              <a:spLocks noChangeArrowheads="1"/>
            </xdr:cNvSpPr>
          </xdr:nvSpPr>
          <xdr:spPr bwMode="auto">
            <a:xfrm>
              <a:off x="6270" y="2869"/>
              <a:ext cx="67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random</a:t>
              </a:r>
              <a:endParaRPr lang="en-US"/>
            </a:p>
          </xdr:txBody>
        </xdr:sp>
        <xdr:sp macro="" textlink="">
          <xdr:nvSpPr>
            <xdr:cNvPr id="693531" name="Rectangle 1307"/>
            <xdr:cNvSpPr>
              <a:spLocks noChangeArrowheads="1"/>
            </xdr:cNvSpPr>
          </xdr:nvSpPr>
          <xdr:spPr bwMode="auto">
            <a:xfrm>
              <a:off x="6981" y="2869"/>
              <a:ext cx="64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sample</a:t>
              </a:r>
              <a:endParaRPr lang="en-US"/>
            </a:p>
          </xdr:txBody>
        </xdr:sp>
        <xdr:sp macro="" textlink="">
          <xdr:nvSpPr>
            <xdr:cNvPr id="693530" name="Rectangle 1306"/>
            <xdr:cNvSpPr>
              <a:spLocks noChangeArrowheads="1"/>
            </xdr:cNvSpPr>
          </xdr:nvSpPr>
          <xdr:spPr bwMode="auto">
            <a:xfrm>
              <a:off x="7653" y="2869"/>
              <a:ext cx="64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survey.</a:t>
              </a:r>
              <a:endParaRPr lang="en-US"/>
            </a:p>
          </xdr:txBody>
        </xdr:sp>
        <xdr:sp macro="" textlink="">
          <xdr:nvSpPr>
            <xdr:cNvPr id="693529" name="Rectangle 1305"/>
            <xdr:cNvSpPr>
              <a:spLocks noChangeArrowheads="1"/>
            </xdr:cNvSpPr>
          </xdr:nvSpPr>
          <xdr:spPr bwMode="auto">
            <a:xfrm>
              <a:off x="8326" y="2869"/>
              <a:ext cx="37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This</a:t>
              </a:r>
              <a:endParaRPr lang="en-US"/>
            </a:p>
          </xdr:txBody>
        </xdr:sp>
        <xdr:sp macro="" textlink="">
          <xdr:nvSpPr>
            <xdr:cNvPr id="693528" name="Rectangle 1304"/>
            <xdr:cNvSpPr>
              <a:spLocks noChangeArrowheads="1"/>
            </xdr:cNvSpPr>
          </xdr:nvSpPr>
          <xdr:spPr bwMode="auto">
            <a:xfrm>
              <a:off x="8739" y="2869"/>
              <a:ext cx="59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means</a:t>
              </a:r>
              <a:endParaRPr lang="en-US"/>
            </a:p>
          </xdr:txBody>
        </xdr:sp>
        <xdr:sp macro="" textlink="">
          <xdr:nvSpPr>
            <xdr:cNvPr id="693527" name="Rectangle 1303"/>
            <xdr:cNvSpPr>
              <a:spLocks noChangeArrowheads="1"/>
            </xdr:cNvSpPr>
          </xdr:nvSpPr>
          <xdr:spPr bwMode="auto">
            <a:xfrm>
              <a:off x="39" y="3115"/>
              <a:ext cx="33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that</a:t>
              </a:r>
              <a:endParaRPr lang="en-US"/>
            </a:p>
          </xdr:txBody>
        </xdr:sp>
        <xdr:sp macro="" textlink="">
          <xdr:nvSpPr>
            <xdr:cNvPr id="693526" name="Rectangle 1302"/>
            <xdr:cNvSpPr>
              <a:spLocks noChangeArrowheads="1"/>
            </xdr:cNvSpPr>
          </xdr:nvSpPr>
          <xdr:spPr bwMode="auto">
            <a:xfrm>
              <a:off x="414" y="3115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not</a:t>
              </a:r>
              <a:endParaRPr lang="en-US"/>
            </a:p>
          </xdr:txBody>
        </xdr:sp>
        <xdr:sp macro="" textlink="">
          <xdr:nvSpPr>
            <xdr:cNvPr id="693525" name="Rectangle 1301"/>
            <xdr:cNvSpPr>
              <a:spLocks noChangeArrowheads="1"/>
            </xdr:cNvSpPr>
          </xdr:nvSpPr>
          <xdr:spPr bwMode="auto">
            <a:xfrm>
              <a:off x="737" y="3115"/>
              <a:ext cx="48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every</a:t>
              </a:r>
              <a:endParaRPr lang="en-US"/>
            </a:p>
          </xdr:txBody>
        </xdr:sp>
        <xdr:sp macro="" textlink="">
          <xdr:nvSpPr>
            <xdr:cNvPr id="693524" name="Rectangle 1300"/>
            <xdr:cNvSpPr>
              <a:spLocks noChangeArrowheads="1"/>
            </xdr:cNvSpPr>
          </xdr:nvSpPr>
          <xdr:spPr bwMode="auto">
            <a:xfrm>
              <a:off x="1254" y="3115"/>
              <a:ext cx="91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household</a:t>
              </a:r>
              <a:endParaRPr lang="en-US"/>
            </a:p>
          </xdr:txBody>
        </xdr:sp>
        <xdr:sp macro="" textlink="">
          <xdr:nvSpPr>
            <xdr:cNvPr id="693523" name="Rectangle 1299"/>
            <xdr:cNvSpPr>
              <a:spLocks noChangeArrowheads="1"/>
            </xdr:cNvSpPr>
          </xdr:nvSpPr>
          <xdr:spPr bwMode="auto">
            <a:xfrm>
              <a:off x="2185" y="3115"/>
              <a:ext cx="28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522" name="Rectangle 1298"/>
            <xdr:cNvSpPr>
              <a:spLocks noChangeArrowheads="1"/>
            </xdr:cNvSpPr>
          </xdr:nvSpPr>
          <xdr:spPr bwMode="auto">
            <a:xfrm>
              <a:off x="2521" y="3115"/>
              <a:ext cx="80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surveyed</a:t>
              </a:r>
              <a:endParaRPr lang="en-US"/>
            </a:p>
          </xdr:txBody>
        </xdr:sp>
        <xdr:sp macro="" textlink="">
          <xdr:nvSpPr>
            <xdr:cNvPr id="693521" name="Rectangle 1297"/>
            <xdr:cNvSpPr>
              <a:spLocks noChangeArrowheads="1"/>
            </xdr:cNvSpPr>
          </xdr:nvSpPr>
          <xdr:spPr bwMode="auto">
            <a:xfrm>
              <a:off x="3348" y="3115"/>
              <a:ext cx="33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520" name="Rectangle 1296"/>
            <xdr:cNvSpPr>
              <a:spLocks noChangeArrowheads="1"/>
            </xdr:cNvSpPr>
          </xdr:nvSpPr>
          <xdr:spPr bwMode="auto">
            <a:xfrm>
              <a:off x="3827" y="3115"/>
              <a:ext cx="48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those</a:t>
              </a:r>
              <a:endParaRPr lang="en-US"/>
            </a:p>
          </xdr:txBody>
        </xdr:sp>
        <xdr:sp macro="" textlink="">
          <xdr:nvSpPr>
            <xdr:cNvPr id="693519" name="Rectangle 1295"/>
            <xdr:cNvSpPr>
              <a:spLocks noChangeArrowheads="1"/>
            </xdr:cNvSpPr>
          </xdr:nvSpPr>
          <xdr:spPr bwMode="auto">
            <a:xfrm>
              <a:off x="4357" y="3115"/>
              <a:ext cx="73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selected</a:t>
              </a:r>
              <a:endParaRPr lang="en-US"/>
            </a:p>
          </xdr:txBody>
        </xdr:sp>
        <xdr:sp macro="" textlink="">
          <xdr:nvSpPr>
            <xdr:cNvPr id="693518" name="Rectangle 1294"/>
            <xdr:cNvSpPr>
              <a:spLocks noChangeArrowheads="1"/>
            </xdr:cNvSpPr>
          </xdr:nvSpPr>
          <xdr:spPr bwMode="auto">
            <a:xfrm>
              <a:off x="5132" y="3115"/>
              <a:ext cx="28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517" name="Rectangle 1293"/>
            <xdr:cNvSpPr>
              <a:spLocks noChangeArrowheads="1"/>
            </xdr:cNvSpPr>
          </xdr:nvSpPr>
          <xdr:spPr bwMode="auto">
            <a:xfrm>
              <a:off x="5468" y="3115"/>
              <a:ext cx="44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done</a:t>
              </a:r>
              <a:endParaRPr lang="en-US"/>
            </a:p>
          </xdr:txBody>
        </xdr:sp>
        <xdr:sp macro="" textlink="">
          <xdr:nvSpPr>
            <xdr:cNvPr id="693516" name="Rectangle 1292"/>
            <xdr:cNvSpPr>
              <a:spLocks noChangeArrowheads="1"/>
            </xdr:cNvSpPr>
          </xdr:nvSpPr>
          <xdr:spPr bwMode="auto">
            <a:xfrm>
              <a:off x="5947" y="3115"/>
              <a:ext cx="21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</a:t>
              </a:r>
              <a:endParaRPr lang="en-US"/>
            </a:p>
          </xdr:txBody>
        </xdr:sp>
        <xdr:sp macro="" textlink="">
          <xdr:nvSpPr>
            <xdr:cNvPr id="693515" name="Rectangle 1291"/>
            <xdr:cNvSpPr>
              <a:spLocks noChangeArrowheads="1"/>
            </xdr:cNvSpPr>
          </xdr:nvSpPr>
          <xdr:spPr bwMode="auto">
            <a:xfrm>
              <a:off x="6218" y="3115"/>
              <a:ext cx="54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purely</a:t>
              </a:r>
              <a:endParaRPr lang="en-US"/>
            </a:p>
          </xdr:txBody>
        </xdr:sp>
        <xdr:sp macro="" textlink="">
          <xdr:nvSpPr>
            <xdr:cNvPr id="693514" name="Rectangle 1290"/>
            <xdr:cNvSpPr>
              <a:spLocks noChangeArrowheads="1"/>
            </xdr:cNvSpPr>
          </xdr:nvSpPr>
          <xdr:spPr bwMode="auto">
            <a:xfrm>
              <a:off x="6787" y="3115"/>
              <a:ext cx="21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by</a:t>
              </a:r>
              <a:endParaRPr lang="en-US"/>
            </a:p>
          </xdr:txBody>
        </xdr:sp>
        <xdr:sp macro="" textlink="">
          <xdr:nvSpPr>
            <xdr:cNvPr id="693513" name="Rectangle 1289"/>
            <xdr:cNvSpPr>
              <a:spLocks noChangeArrowheads="1"/>
            </xdr:cNvSpPr>
          </xdr:nvSpPr>
          <xdr:spPr bwMode="auto">
            <a:xfrm>
              <a:off x="7046" y="3115"/>
              <a:ext cx="69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chance.</a:t>
              </a:r>
              <a:endParaRPr lang="en-US"/>
            </a:p>
          </xdr:txBody>
        </xdr:sp>
        <xdr:sp macro="" textlink="">
          <xdr:nvSpPr>
            <xdr:cNvPr id="693512" name="Rectangle 1288"/>
            <xdr:cNvSpPr>
              <a:spLocks noChangeArrowheads="1"/>
            </xdr:cNvSpPr>
          </xdr:nvSpPr>
          <xdr:spPr bwMode="auto">
            <a:xfrm>
              <a:off x="7783" y="3115"/>
              <a:ext cx="83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However,</a:t>
              </a:r>
              <a:endParaRPr lang="en-US"/>
            </a:p>
          </xdr:txBody>
        </xdr:sp>
        <xdr:sp macro="" textlink="">
          <xdr:nvSpPr>
            <xdr:cNvPr id="693511" name="Rectangle 1287"/>
            <xdr:cNvSpPr>
              <a:spLocks noChangeArrowheads="1"/>
            </xdr:cNvSpPr>
          </xdr:nvSpPr>
          <xdr:spPr bwMode="auto">
            <a:xfrm>
              <a:off x="8636" y="3115"/>
              <a:ext cx="46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since</a:t>
              </a:r>
              <a:endParaRPr lang="en-US"/>
            </a:p>
          </xdr:txBody>
        </xdr:sp>
        <xdr:sp macro="" textlink="">
          <xdr:nvSpPr>
            <xdr:cNvPr id="693510" name="Rectangle 1286"/>
            <xdr:cNvSpPr>
              <a:spLocks noChangeArrowheads="1"/>
            </xdr:cNvSpPr>
          </xdr:nvSpPr>
          <xdr:spPr bwMode="auto">
            <a:xfrm>
              <a:off x="9140" y="3115"/>
              <a:ext cx="19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all</a:t>
              </a:r>
              <a:endParaRPr lang="en-US"/>
            </a:p>
          </xdr:txBody>
        </xdr:sp>
        <xdr:sp macro="" textlink="">
          <xdr:nvSpPr>
            <xdr:cNvPr id="693509" name="Rectangle 1285"/>
            <xdr:cNvSpPr>
              <a:spLocks noChangeArrowheads="1"/>
            </xdr:cNvSpPr>
          </xdr:nvSpPr>
          <xdr:spPr bwMode="auto">
            <a:xfrm>
              <a:off x="39" y="3360"/>
              <a:ext cx="101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households</a:t>
              </a:r>
              <a:endParaRPr lang="en-US"/>
            </a:p>
          </xdr:txBody>
        </xdr:sp>
        <xdr:sp macro="" textlink="">
          <xdr:nvSpPr>
            <xdr:cNvPr id="693508" name="Rectangle 1284"/>
            <xdr:cNvSpPr>
              <a:spLocks noChangeArrowheads="1"/>
            </xdr:cNvSpPr>
          </xdr:nvSpPr>
          <xdr:spPr bwMode="auto">
            <a:xfrm>
              <a:off x="1073" y="3360"/>
              <a:ext cx="43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have</a:t>
              </a:r>
              <a:endParaRPr lang="en-US"/>
            </a:p>
          </xdr:txBody>
        </xdr:sp>
        <xdr:sp macro="" textlink="">
          <xdr:nvSpPr>
            <xdr:cNvPr id="693507" name="Rectangle 1283"/>
            <xdr:cNvSpPr>
              <a:spLocks noChangeArrowheads="1"/>
            </xdr:cNvSpPr>
          </xdr:nvSpPr>
          <xdr:spPr bwMode="auto">
            <a:xfrm>
              <a:off x="1538" y="3360"/>
              <a:ext cx="22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</a:t>
              </a:r>
              <a:endParaRPr lang="en-US"/>
            </a:p>
          </xdr:txBody>
        </xdr:sp>
        <xdr:sp macro="" textlink="">
          <xdr:nvSpPr>
            <xdr:cNvPr id="693506" name="Rectangle 1282"/>
            <xdr:cNvSpPr>
              <a:spLocks noChangeArrowheads="1"/>
            </xdr:cNvSpPr>
          </xdr:nvSpPr>
          <xdr:spPr bwMode="auto">
            <a:xfrm>
              <a:off x="1810" y="3360"/>
              <a:ext cx="48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equal</a:t>
              </a:r>
              <a:endParaRPr lang="en-US"/>
            </a:p>
          </xdr:txBody>
        </xdr:sp>
        <xdr:sp macro="" textlink="">
          <xdr:nvSpPr>
            <xdr:cNvPr id="693505" name="Rectangle 1281"/>
            <xdr:cNvSpPr>
              <a:spLocks noChangeArrowheads="1"/>
            </xdr:cNvSpPr>
          </xdr:nvSpPr>
          <xdr:spPr bwMode="auto">
            <a:xfrm>
              <a:off x="2327" y="3360"/>
              <a:ext cx="64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chance</a:t>
              </a:r>
              <a:endParaRPr lang="en-US"/>
            </a:p>
          </xdr:txBody>
        </xdr:sp>
        <xdr:sp macro="" textlink="">
          <xdr:nvSpPr>
            <xdr:cNvPr id="693504" name="Rectangle 1280"/>
            <xdr:cNvSpPr>
              <a:spLocks noChangeArrowheads="1"/>
            </xdr:cNvSpPr>
          </xdr:nvSpPr>
          <xdr:spPr bwMode="auto">
            <a:xfrm>
              <a:off x="3012" y="3360"/>
              <a:ext cx="16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of</a:t>
              </a:r>
              <a:endParaRPr lang="en-US"/>
            </a:p>
          </xdr:txBody>
        </xdr:sp>
        <xdr:sp macro="" textlink="">
          <xdr:nvSpPr>
            <xdr:cNvPr id="693503" name="Rectangle 1279"/>
            <xdr:cNvSpPr>
              <a:spLocks noChangeArrowheads="1"/>
            </xdr:cNvSpPr>
          </xdr:nvSpPr>
          <xdr:spPr bwMode="auto">
            <a:xfrm>
              <a:off x="3232" y="3360"/>
              <a:ext cx="83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selection,</a:t>
              </a:r>
              <a:endParaRPr lang="en-US"/>
            </a:p>
          </xdr:txBody>
        </xdr:sp>
        <xdr:sp macro="" textlink="">
          <xdr:nvSpPr>
            <xdr:cNvPr id="693502" name="Rectangle 1278"/>
            <xdr:cNvSpPr>
              <a:spLocks noChangeArrowheads="1"/>
            </xdr:cNvSpPr>
          </xdr:nvSpPr>
          <xdr:spPr bwMode="auto">
            <a:xfrm>
              <a:off x="4085" y="3360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501" name="Rectangle 1277"/>
            <xdr:cNvSpPr>
              <a:spLocks noChangeArrowheads="1"/>
            </xdr:cNvSpPr>
          </xdr:nvSpPr>
          <xdr:spPr bwMode="auto">
            <a:xfrm>
              <a:off x="4408" y="3360"/>
              <a:ext cx="45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more</a:t>
              </a:r>
              <a:endParaRPr lang="en-US"/>
            </a:p>
          </xdr:txBody>
        </xdr:sp>
        <xdr:sp macro="" textlink="">
          <xdr:nvSpPr>
            <xdr:cNvPr id="693500" name="Rectangle 1276"/>
            <xdr:cNvSpPr>
              <a:spLocks noChangeArrowheads="1"/>
            </xdr:cNvSpPr>
          </xdr:nvSpPr>
          <xdr:spPr bwMode="auto">
            <a:xfrm>
              <a:off x="4900" y="3360"/>
              <a:ext cx="44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often</a:t>
              </a:r>
              <a:endParaRPr lang="en-US"/>
            </a:p>
          </xdr:txBody>
        </xdr:sp>
        <xdr:sp macro="" textlink="">
          <xdr:nvSpPr>
            <xdr:cNvPr id="693499" name="Rectangle 1275"/>
            <xdr:cNvSpPr>
              <a:spLocks noChangeArrowheads="1"/>
            </xdr:cNvSpPr>
          </xdr:nvSpPr>
          <xdr:spPr bwMode="auto">
            <a:xfrm>
              <a:off x="5378" y="3360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98" name="Rectangle 1274"/>
            <xdr:cNvSpPr>
              <a:spLocks noChangeArrowheads="1"/>
            </xdr:cNvSpPr>
          </xdr:nvSpPr>
          <xdr:spPr bwMode="auto">
            <a:xfrm>
              <a:off x="5688" y="3360"/>
              <a:ext cx="58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survey</a:t>
              </a:r>
              <a:endParaRPr lang="en-US"/>
            </a:p>
          </xdr:txBody>
        </xdr:sp>
        <xdr:sp macro="" textlink="">
          <xdr:nvSpPr>
            <xdr:cNvPr id="693497" name="Rectangle 1273"/>
            <xdr:cNvSpPr>
              <a:spLocks noChangeArrowheads="1"/>
            </xdr:cNvSpPr>
          </xdr:nvSpPr>
          <xdr:spPr bwMode="auto">
            <a:xfrm>
              <a:off x="6309" y="3360"/>
              <a:ext cx="14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</a:t>
              </a:r>
              <a:endParaRPr lang="en-US"/>
            </a:p>
          </xdr:txBody>
        </xdr:sp>
        <xdr:sp macro="" textlink="">
          <xdr:nvSpPr>
            <xdr:cNvPr id="693496" name="Rectangle 1272"/>
            <xdr:cNvSpPr>
              <a:spLocks noChangeArrowheads="1"/>
            </xdr:cNvSpPr>
          </xdr:nvSpPr>
          <xdr:spPr bwMode="auto">
            <a:xfrm>
              <a:off x="6503" y="3360"/>
              <a:ext cx="97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conducted,</a:t>
              </a:r>
              <a:endParaRPr lang="en-US"/>
            </a:p>
          </xdr:txBody>
        </xdr:sp>
        <xdr:sp macro="" textlink="">
          <xdr:nvSpPr>
            <xdr:cNvPr id="693495" name="Rectangle 1271"/>
            <xdr:cNvSpPr>
              <a:spLocks noChangeArrowheads="1"/>
            </xdr:cNvSpPr>
          </xdr:nvSpPr>
          <xdr:spPr bwMode="auto">
            <a:xfrm>
              <a:off x="7498" y="3360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94" name="Rectangle 1270"/>
            <xdr:cNvSpPr>
              <a:spLocks noChangeArrowheads="1"/>
            </xdr:cNvSpPr>
          </xdr:nvSpPr>
          <xdr:spPr bwMode="auto">
            <a:xfrm>
              <a:off x="7808" y="3360"/>
              <a:ext cx="55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higher</a:t>
              </a:r>
              <a:endParaRPr lang="en-US"/>
            </a:p>
          </xdr:txBody>
        </xdr:sp>
        <xdr:sp macro="" textlink="">
          <xdr:nvSpPr>
            <xdr:cNvPr id="693493" name="Rectangle 1269"/>
            <xdr:cNvSpPr>
              <a:spLocks noChangeArrowheads="1"/>
            </xdr:cNvSpPr>
          </xdr:nvSpPr>
          <xdr:spPr bwMode="auto">
            <a:xfrm>
              <a:off x="8390" y="3360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92" name="Rectangle 1268"/>
            <xdr:cNvSpPr>
              <a:spLocks noChangeArrowheads="1"/>
            </xdr:cNvSpPr>
          </xdr:nvSpPr>
          <xdr:spPr bwMode="auto">
            <a:xfrm>
              <a:off x="8700" y="3360"/>
              <a:ext cx="64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chance</a:t>
              </a:r>
              <a:endParaRPr lang="en-US"/>
            </a:p>
          </xdr:txBody>
        </xdr:sp>
        <xdr:sp macro="" textlink="">
          <xdr:nvSpPr>
            <xdr:cNvPr id="693491" name="Rectangle 1267"/>
            <xdr:cNvSpPr>
              <a:spLocks noChangeArrowheads="1"/>
            </xdr:cNvSpPr>
          </xdr:nvSpPr>
          <xdr:spPr bwMode="auto">
            <a:xfrm>
              <a:off x="39" y="3606"/>
              <a:ext cx="16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of</a:t>
              </a:r>
              <a:endParaRPr lang="en-US"/>
            </a:p>
          </xdr:txBody>
        </xdr:sp>
        <xdr:sp macro="" textlink="">
          <xdr:nvSpPr>
            <xdr:cNvPr id="693490" name="Rectangle 1266"/>
            <xdr:cNvSpPr>
              <a:spLocks noChangeArrowheads="1"/>
            </xdr:cNvSpPr>
          </xdr:nvSpPr>
          <xdr:spPr bwMode="auto">
            <a:xfrm>
              <a:off x="246" y="3606"/>
              <a:ext cx="56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repeat</a:t>
              </a:r>
              <a:endParaRPr lang="en-US"/>
            </a:p>
          </xdr:txBody>
        </xdr:sp>
        <xdr:sp macro="" textlink="">
          <xdr:nvSpPr>
            <xdr:cNvPr id="693489" name="Rectangle 1265"/>
            <xdr:cNvSpPr>
              <a:spLocks noChangeArrowheads="1"/>
            </xdr:cNvSpPr>
          </xdr:nvSpPr>
          <xdr:spPr bwMode="auto">
            <a:xfrm>
              <a:off x="827" y="3606"/>
              <a:ext cx="83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selection.</a:t>
              </a:r>
              <a:endParaRPr lang="en-US"/>
            </a:p>
          </xdr:txBody>
        </xdr:sp>
        <xdr:sp macro="" textlink="">
          <xdr:nvSpPr>
            <xdr:cNvPr id="693488" name="Rectangle 1264"/>
            <xdr:cNvSpPr>
              <a:spLocks noChangeArrowheads="1"/>
            </xdr:cNvSpPr>
          </xdr:nvSpPr>
          <xdr:spPr bwMode="auto">
            <a:xfrm>
              <a:off x="1681" y="3606"/>
              <a:ext cx="11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It</a:t>
              </a:r>
              <a:endParaRPr lang="en-US"/>
            </a:p>
          </xdr:txBody>
        </xdr:sp>
        <xdr:sp macro="" textlink="">
          <xdr:nvSpPr>
            <xdr:cNvPr id="693487" name="Rectangle 1263"/>
            <xdr:cNvSpPr>
              <a:spLocks noChangeArrowheads="1"/>
            </xdr:cNvSpPr>
          </xdr:nvSpPr>
          <xdr:spPr bwMode="auto">
            <a:xfrm>
              <a:off x="1823" y="3606"/>
              <a:ext cx="43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must</a:t>
              </a:r>
              <a:endParaRPr lang="en-US"/>
            </a:p>
          </xdr:txBody>
        </xdr:sp>
        <xdr:sp macro="" textlink="">
          <xdr:nvSpPr>
            <xdr:cNvPr id="693486" name="Rectangle 1262"/>
            <xdr:cNvSpPr>
              <a:spLocks noChangeArrowheads="1"/>
            </xdr:cNvSpPr>
          </xdr:nvSpPr>
          <xdr:spPr bwMode="auto">
            <a:xfrm>
              <a:off x="2301" y="3606"/>
              <a:ext cx="22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</a:t>
              </a:r>
              <a:endParaRPr lang="en-US"/>
            </a:p>
          </xdr:txBody>
        </xdr:sp>
        <xdr:sp macro="" textlink="">
          <xdr:nvSpPr>
            <xdr:cNvPr id="693485" name="Rectangle 1261"/>
            <xdr:cNvSpPr>
              <a:spLocks noChangeArrowheads="1"/>
            </xdr:cNvSpPr>
          </xdr:nvSpPr>
          <xdr:spPr bwMode="auto">
            <a:xfrm>
              <a:off x="2560" y="3606"/>
              <a:ext cx="75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stressed</a:t>
              </a:r>
              <a:endParaRPr lang="en-US"/>
            </a:p>
          </xdr:txBody>
        </xdr:sp>
        <xdr:sp macro="" textlink="">
          <xdr:nvSpPr>
            <xdr:cNvPr id="693484" name="Rectangle 1260"/>
            <xdr:cNvSpPr>
              <a:spLocks noChangeArrowheads="1"/>
            </xdr:cNvSpPr>
          </xdr:nvSpPr>
          <xdr:spPr bwMode="auto">
            <a:xfrm>
              <a:off x="3348" y="3606"/>
              <a:ext cx="38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that,</a:t>
              </a:r>
              <a:endParaRPr lang="en-US"/>
            </a:p>
          </xdr:txBody>
        </xdr:sp>
        <xdr:sp macro="" textlink="">
          <xdr:nvSpPr>
            <xdr:cNvPr id="693483" name="Rectangle 1259"/>
            <xdr:cNvSpPr>
              <a:spLocks noChangeArrowheads="1"/>
            </xdr:cNvSpPr>
          </xdr:nvSpPr>
          <xdr:spPr bwMode="auto">
            <a:xfrm>
              <a:off x="3762" y="3606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82" name="Rectangle 1258"/>
            <xdr:cNvSpPr>
              <a:spLocks noChangeArrowheads="1"/>
            </xdr:cNvSpPr>
          </xdr:nvSpPr>
          <xdr:spPr bwMode="auto">
            <a:xfrm>
              <a:off x="4072" y="3606"/>
              <a:ext cx="68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‘sample</a:t>
              </a:r>
              <a:endParaRPr lang="en-US"/>
            </a:p>
          </xdr:txBody>
        </xdr:sp>
        <xdr:sp macro="" textlink="">
          <xdr:nvSpPr>
            <xdr:cNvPr id="693481" name="Rectangle 1257"/>
            <xdr:cNvSpPr>
              <a:spLocks noChangeArrowheads="1"/>
            </xdr:cNvSpPr>
          </xdr:nvSpPr>
          <xdr:spPr bwMode="auto">
            <a:xfrm>
              <a:off x="4796" y="3606"/>
              <a:ext cx="82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selection’</a:t>
              </a:r>
              <a:endParaRPr lang="en-US"/>
            </a:p>
          </xdr:txBody>
        </xdr:sp>
        <xdr:sp macro="" textlink="">
          <xdr:nvSpPr>
            <xdr:cNvPr id="693480" name="Rectangle 1256"/>
            <xdr:cNvSpPr>
              <a:spLocks noChangeArrowheads="1"/>
            </xdr:cNvSpPr>
          </xdr:nvSpPr>
          <xdr:spPr bwMode="auto">
            <a:xfrm>
              <a:off x="5637" y="3606"/>
              <a:ext cx="14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</a:t>
              </a:r>
              <a:endParaRPr lang="en-US"/>
            </a:p>
          </xdr:txBody>
        </xdr:sp>
        <xdr:sp macro="" textlink="">
          <xdr:nvSpPr>
            <xdr:cNvPr id="693479" name="Rectangle 1255"/>
            <xdr:cNvSpPr>
              <a:spLocks noChangeArrowheads="1"/>
            </xdr:cNvSpPr>
          </xdr:nvSpPr>
          <xdr:spPr bwMode="auto">
            <a:xfrm>
              <a:off x="5843" y="3606"/>
              <a:ext cx="89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generated</a:t>
              </a:r>
              <a:endParaRPr lang="en-US"/>
            </a:p>
          </xdr:txBody>
        </xdr:sp>
        <xdr:sp macro="" textlink="">
          <xdr:nvSpPr>
            <xdr:cNvPr id="693478" name="Rectangle 1254"/>
            <xdr:cNvSpPr>
              <a:spLocks noChangeArrowheads="1"/>
            </xdr:cNvSpPr>
          </xdr:nvSpPr>
          <xdr:spPr bwMode="auto">
            <a:xfrm>
              <a:off x="6735" y="3606"/>
              <a:ext cx="21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by</a:t>
              </a:r>
              <a:endParaRPr lang="en-US"/>
            </a:p>
          </xdr:txBody>
        </xdr:sp>
        <xdr:sp macro="" textlink="">
          <xdr:nvSpPr>
            <xdr:cNvPr id="693477" name="Rectangle 1253"/>
            <xdr:cNvSpPr>
              <a:spLocks noChangeArrowheads="1"/>
            </xdr:cNvSpPr>
          </xdr:nvSpPr>
          <xdr:spPr bwMode="auto">
            <a:xfrm>
              <a:off x="6994" y="3606"/>
              <a:ext cx="82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computer</a:t>
              </a:r>
              <a:endParaRPr lang="en-US"/>
            </a:p>
          </xdr:txBody>
        </xdr:sp>
        <xdr:sp macro="" textlink="">
          <xdr:nvSpPr>
            <xdr:cNvPr id="693476" name="Rectangle 1252"/>
            <xdr:cNvSpPr>
              <a:spLocks noChangeArrowheads="1"/>
            </xdr:cNvSpPr>
          </xdr:nvSpPr>
          <xdr:spPr bwMode="auto">
            <a:xfrm>
              <a:off x="7847" y="3606"/>
              <a:ext cx="33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475" name="Rectangle 1251"/>
            <xdr:cNvSpPr>
              <a:spLocks noChangeArrowheads="1"/>
            </xdr:cNvSpPr>
          </xdr:nvSpPr>
          <xdr:spPr bwMode="auto">
            <a:xfrm>
              <a:off x="8222" y="3606"/>
              <a:ext cx="14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</a:t>
              </a:r>
              <a:endParaRPr lang="en-US"/>
            </a:p>
          </xdr:txBody>
        </xdr:sp>
        <xdr:sp macro="" textlink="">
          <xdr:nvSpPr>
            <xdr:cNvPr id="693474" name="Rectangle 1250"/>
            <xdr:cNvSpPr>
              <a:spLocks noChangeArrowheads="1"/>
            </xdr:cNvSpPr>
          </xdr:nvSpPr>
          <xdr:spPr bwMode="auto">
            <a:xfrm>
              <a:off x="8416" y="3606"/>
              <a:ext cx="94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completely</a:t>
              </a:r>
              <a:endParaRPr lang="en-US"/>
            </a:p>
          </xdr:txBody>
        </xdr:sp>
        <xdr:sp macro="" textlink="">
          <xdr:nvSpPr>
            <xdr:cNvPr id="693473" name="Rectangle 1249"/>
            <xdr:cNvSpPr>
              <a:spLocks noChangeArrowheads="1"/>
            </xdr:cNvSpPr>
          </xdr:nvSpPr>
          <xdr:spPr bwMode="auto">
            <a:xfrm>
              <a:off x="39" y="3851"/>
              <a:ext cx="72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random.</a:t>
              </a:r>
              <a:endParaRPr lang="en-US"/>
            </a:p>
          </xdr:txBody>
        </xdr:sp>
        <xdr:sp macro="" textlink="">
          <xdr:nvSpPr>
            <xdr:cNvPr id="693472" name="Rectangle 1248"/>
            <xdr:cNvSpPr>
              <a:spLocks noChangeArrowheads="1"/>
            </xdr:cNvSpPr>
          </xdr:nvSpPr>
          <xdr:spPr bwMode="auto">
            <a:xfrm>
              <a:off x="39" y="4304"/>
              <a:ext cx="61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Labour</a:t>
              </a:r>
              <a:endParaRPr lang="en-US"/>
            </a:p>
          </xdr:txBody>
        </xdr:sp>
        <xdr:sp macro="" textlink="">
          <xdr:nvSpPr>
            <xdr:cNvPr id="693471" name="Rectangle 1247"/>
            <xdr:cNvSpPr>
              <a:spLocks noChangeArrowheads="1"/>
            </xdr:cNvSpPr>
          </xdr:nvSpPr>
          <xdr:spPr bwMode="auto">
            <a:xfrm>
              <a:off x="750" y="4304"/>
              <a:ext cx="50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Force</a:t>
              </a:r>
              <a:endParaRPr lang="en-US"/>
            </a:p>
          </xdr:txBody>
        </xdr:sp>
        <xdr:sp macro="" textlink="">
          <xdr:nvSpPr>
            <xdr:cNvPr id="693470" name="Rectangle 1246"/>
            <xdr:cNvSpPr>
              <a:spLocks noChangeArrowheads="1"/>
            </xdr:cNvSpPr>
          </xdr:nvSpPr>
          <xdr:spPr bwMode="auto">
            <a:xfrm>
              <a:off x="1370" y="4304"/>
              <a:ext cx="71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Surveys</a:t>
              </a:r>
              <a:endParaRPr lang="en-US"/>
            </a:p>
          </xdr:txBody>
        </xdr:sp>
        <xdr:sp macro="" textlink="">
          <xdr:nvSpPr>
            <xdr:cNvPr id="693469" name="Rectangle 1245"/>
            <xdr:cNvSpPr>
              <a:spLocks noChangeArrowheads="1"/>
            </xdr:cNvSpPr>
          </xdr:nvSpPr>
          <xdr:spPr bwMode="auto">
            <a:xfrm>
              <a:off x="2185" y="4304"/>
              <a:ext cx="28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468" name="Rectangle 1244"/>
            <xdr:cNvSpPr>
              <a:spLocks noChangeArrowheads="1"/>
            </xdr:cNvSpPr>
          </xdr:nvSpPr>
          <xdr:spPr bwMode="auto">
            <a:xfrm>
              <a:off x="2586" y="4304"/>
              <a:ext cx="60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carried</a:t>
              </a:r>
              <a:endParaRPr lang="en-US"/>
            </a:p>
          </xdr:txBody>
        </xdr:sp>
        <xdr:sp macro="" textlink="">
          <xdr:nvSpPr>
            <xdr:cNvPr id="693467" name="Rectangle 1243"/>
            <xdr:cNvSpPr>
              <a:spLocks noChangeArrowheads="1"/>
            </xdr:cNvSpPr>
          </xdr:nvSpPr>
          <xdr:spPr bwMode="auto">
            <a:xfrm>
              <a:off x="3297" y="4304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out</a:t>
              </a:r>
              <a:endParaRPr lang="en-US"/>
            </a:p>
          </xdr:txBody>
        </xdr:sp>
        <xdr:sp macro="" textlink="">
          <xdr:nvSpPr>
            <xdr:cNvPr id="693466" name="Rectangle 1242"/>
            <xdr:cNvSpPr>
              <a:spLocks noChangeArrowheads="1"/>
            </xdr:cNvSpPr>
          </xdr:nvSpPr>
          <xdr:spPr bwMode="auto">
            <a:xfrm>
              <a:off x="3684" y="4304"/>
              <a:ext cx="15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465" name="Rectangle 1241"/>
            <xdr:cNvSpPr>
              <a:spLocks noChangeArrowheads="1"/>
            </xdr:cNvSpPr>
          </xdr:nvSpPr>
          <xdr:spPr bwMode="auto">
            <a:xfrm>
              <a:off x="3956" y="4304"/>
              <a:ext cx="48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many</a:t>
              </a:r>
              <a:endParaRPr lang="en-US"/>
            </a:p>
          </xdr:txBody>
        </xdr:sp>
        <xdr:sp macro="" textlink="">
          <xdr:nvSpPr>
            <xdr:cNvPr id="693464" name="Rectangle 1240"/>
            <xdr:cNvSpPr>
              <a:spLocks noChangeArrowheads="1"/>
            </xdr:cNvSpPr>
          </xdr:nvSpPr>
          <xdr:spPr bwMode="auto">
            <a:xfrm>
              <a:off x="4551" y="4304"/>
              <a:ext cx="80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countries</a:t>
              </a:r>
              <a:endParaRPr lang="en-US"/>
            </a:p>
          </xdr:txBody>
        </xdr:sp>
        <xdr:sp macro="" textlink="">
          <xdr:nvSpPr>
            <xdr:cNvPr id="693463" name="Rectangle 1239"/>
            <xdr:cNvSpPr>
              <a:spLocks noChangeArrowheads="1"/>
            </xdr:cNvSpPr>
          </xdr:nvSpPr>
          <xdr:spPr bwMode="auto">
            <a:xfrm>
              <a:off x="5456" y="4304"/>
              <a:ext cx="61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around</a:t>
              </a:r>
              <a:endParaRPr lang="en-US"/>
            </a:p>
          </xdr:txBody>
        </xdr:sp>
        <xdr:sp macro="" textlink="">
          <xdr:nvSpPr>
            <xdr:cNvPr id="693462" name="Rectangle 1238"/>
            <xdr:cNvSpPr>
              <a:spLocks noChangeArrowheads="1"/>
            </xdr:cNvSpPr>
          </xdr:nvSpPr>
          <xdr:spPr bwMode="auto">
            <a:xfrm>
              <a:off x="6154" y="4304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61" name="Rectangle 1237"/>
            <xdr:cNvSpPr>
              <a:spLocks noChangeArrowheads="1"/>
            </xdr:cNvSpPr>
          </xdr:nvSpPr>
          <xdr:spPr bwMode="auto">
            <a:xfrm>
              <a:off x="6542" y="4304"/>
              <a:ext cx="52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world.</a:t>
              </a:r>
              <a:endParaRPr lang="en-US"/>
            </a:p>
          </xdr:txBody>
        </xdr:sp>
        <xdr:sp macro="" textlink="">
          <xdr:nvSpPr>
            <xdr:cNvPr id="693460" name="Rectangle 1236"/>
            <xdr:cNvSpPr>
              <a:spLocks noChangeArrowheads="1"/>
            </xdr:cNvSpPr>
          </xdr:nvSpPr>
          <xdr:spPr bwMode="auto">
            <a:xfrm>
              <a:off x="7162" y="4304"/>
              <a:ext cx="34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59" name="Rectangle 1235"/>
            <xdr:cNvSpPr>
              <a:spLocks noChangeArrowheads="1"/>
            </xdr:cNvSpPr>
          </xdr:nvSpPr>
          <xdr:spPr bwMode="auto">
            <a:xfrm>
              <a:off x="7615" y="4304"/>
              <a:ext cx="109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International</a:t>
              </a:r>
              <a:endParaRPr lang="en-US"/>
            </a:p>
          </xdr:txBody>
        </xdr:sp>
        <xdr:sp macro="" textlink="">
          <xdr:nvSpPr>
            <xdr:cNvPr id="693458" name="Rectangle 1234"/>
            <xdr:cNvSpPr>
              <a:spLocks noChangeArrowheads="1"/>
            </xdr:cNvSpPr>
          </xdr:nvSpPr>
          <xdr:spPr bwMode="auto">
            <a:xfrm>
              <a:off x="8739" y="4304"/>
              <a:ext cx="61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Labour</a:t>
              </a:r>
              <a:endParaRPr lang="en-US"/>
            </a:p>
          </xdr:txBody>
        </xdr:sp>
        <xdr:sp macro="" textlink="">
          <xdr:nvSpPr>
            <xdr:cNvPr id="693457" name="Rectangle 1233"/>
            <xdr:cNvSpPr>
              <a:spLocks noChangeArrowheads="1"/>
            </xdr:cNvSpPr>
          </xdr:nvSpPr>
          <xdr:spPr bwMode="auto">
            <a:xfrm>
              <a:off x="39" y="4549"/>
              <a:ext cx="112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Organization</a:t>
              </a:r>
              <a:endParaRPr lang="en-US"/>
            </a:p>
          </xdr:txBody>
        </xdr:sp>
        <xdr:sp macro="" textlink="">
          <xdr:nvSpPr>
            <xdr:cNvPr id="693456" name="Rectangle 1232"/>
            <xdr:cNvSpPr>
              <a:spLocks noChangeArrowheads="1"/>
            </xdr:cNvSpPr>
          </xdr:nvSpPr>
          <xdr:spPr bwMode="auto">
            <a:xfrm>
              <a:off x="1176" y="4549"/>
              <a:ext cx="45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(ILO)</a:t>
              </a:r>
              <a:endParaRPr lang="en-US"/>
            </a:p>
          </xdr:txBody>
        </xdr:sp>
        <xdr:sp macro="" textlink="">
          <xdr:nvSpPr>
            <xdr:cNvPr id="693455" name="Rectangle 1231"/>
            <xdr:cNvSpPr>
              <a:spLocks noChangeArrowheads="1"/>
            </xdr:cNvSpPr>
          </xdr:nvSpPr>
          <xdr:spPr bwMode="auto">
            <a:xfrm>
              <a:off x="1668" y="4549"/>
              <a:ext cx="32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has</a:t>
              </a:r>
              <a:endParaRPr lang="en-US"/>
            </a:p>
          </xdr:txBody>
        </xdr:sp>
        <xdr:sp macro="" textlink="">
          <xdr:nvSpPr>
            <xdr:cNvPr id="693454" name="Rectangle 1230"/>
            <xdr:cNvSpPr>
              <a:spLocks noChangeArrowheads="1"/>
            </xdr:cNvSpPr>
          </xdr:nvSpPr>
          <xdr:spPr bwMode="auto">
            <a:xfrm>
              <a:off x="2043" y="4549"/>
              <a:ext cx="84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published</a:t>
              </a:r>
              <a:endParaRPr lang="en-US"/>
            </a:p>
          </xdr:txBody>
        </xdr:sp>
        <xdr:sp macro="" textlink="">
          <xdr:nvSpPr>
            <xdr:cNvPr id="693453" name="Rectangle 1229"/>
            <xdr:cNvSpPr>
              <a:spLocks noChangeArrowheads="1"/>
            </xdr:cNvSpPr>
          </xdr:nvSpPr>
          <xdr:spPr bwMode="auto">
            <a:xfrm>
              <a:off x="2909" y="4549"/>
              <a:ext cx="157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recommendations</a:t>
              </a:r>
              <a:endParaRPr lang="en-US"/>
            </a:p>
          </xdr:txBody>
        </xdr:sp>
        <xdr:sp macro="" textlink="">
          <xdr:nvSpPr>
            <xdr:cNvPr id="693452" name="Rectangle 1228"/>
            <xdr:cNvSpPr>
              <a:spLocks noChangeArrowheads="1"/>
            </xdr:cNvSpPr>
          </xdr:nvSpPr>
          <xdr:spPr bwMode="auto">
            <a:xfrm>
              <a:off x="4499" y="4549"/>
              <a:ext cx="97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concerning</a:t>
              </a:r>
              <a:endParaRPr lang="en-US"/>
            </a:p>
          </xdr:txBody>
        </xdr:sp>
        <xdr:sp macro="" textlink="">
          <xdr:nvSpPr>
            <xdr:cNvPr id="693451" name="Rectangle 1227"/>
            <xdr:cNvSpPr>
              <a:spLocks noChangeArrowheads="1"/>
            </xdr:cNvSpPr>
          </xdr:nvSpPr>
          <xdr:spPr bwMode="auto">
            <a:xfrm>
              <a:off x="5494" y="4549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50" name="Rectangle 1226"/>
            <xdr:cNvSpPr>
              <a:spLocks noChangeArrowheads="1"/>
            </xdr:cNvSpPr>
          </xdr:nvSpPr>
          <xdr:spPr bwMode="auto">
            <a:xfrm>
              <a:off x="5818" y="4549"/>
              <a:ext cx="893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definitions</a:t>
              </a:r>
              <a:endParaRPr lang="en-US"/>
            </a:p>
          </xdr:txBody>
        </xdr:sp>
        <xdr:sp macro="" textlink="">
          <xdr:nvSpPr>
            <xdr:cNvPr id="693449" name="Rectangle 1225"/>
            <xdr:cNvSpPr>
              <a:spLocks noChangeArrowheads="1"/>
            </xdr:cNvSpPr>
          </xdr:nvSpPr>
          <xdr:spPr bwMode="auto">
            <a:xfrm>
              <a:off x="6722" y="4549"/>
              <a:ext cx="16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</a:t>
              </a:r>
              <a:endParaRPr lang="en-US"/>
            </a:p>
          </xdr:txBody>
        </xdr:sp>
        <xdr:sp macro="" textlink="">
          <xdr:nvSpPr>
            <xdr:cNvPr id="693448" name="Rectangle 1224"/>
            <xdr:cNvSpPr>
              <a:spLocks noChangeArrowheads="1"/>
            </xdr:cNvSpPr>
          </xdr:nvSpPr>
          <xdr:spPr bwMode="auto">
            <a:xfrm>
              <a:off x="6942" y="4549"/>
              <a:ext cx="22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</a:t>
              </a:r>
              <a:endParaRPr lang="en-US"/>
            </a:p>
          </xdr:txBody>
        </xdr:sp>
        <xdr:sp macro="" textlink="">
          <xdr:nvSpPr>
            <xdr:cNvPr id="693447" name="Rectangle 1223"/>
            <xdr:cNvSpPr>
              <a:spLocks noChangeArrowheads="1"/>
            </xdr:cNvSpPr>
          </xdr:nvSpPr>
          <xdr:spPr bwMode="auto">
            <a:xfrm>
              <a:off x="7214" y="4549"/>
              <a:ext cx="43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used</a:t>
              </a:r>
              <a:endParaRPr lang="en-US"/>
            </a:p>
          </xdr:txBody>
        </xdr:sp>
        <xdr:sp macro="" textlink="">
          <xdr:nvSpPr>
            <xdr:cNvPr id="693446" name="Rectangle 1222"/>
            <xdr:cNvSpPr>
              <a:spLocks noChangeArrowheads="1"/>
            </xdr:cNvSpPr>
          </xdr:nvSpPr>
          <xdr:spPr bwMode="auto">
            <a:xfrm>
              <a:off x="7692" y="4549"/>
              <a:ext cx="15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445" name="Rectangle 1221"/>
            <xdr:cNvSpPr>
              <a:spLocks noChangeArrowheads="1"/>
            </xdr:cNvSpPr>
          </xdr:nvSpPr>
          <xdr:spPr bwMode="auto">
            <a:xfrm>
              <a:off x="7899" y="4549"/>
              <a:ext cx="41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LFS.</a:t>
              </a:r>
              <a:endParaRPr lang="en-US"/>
            </a:p>
          </xdr:txBody>
        </xdr:sp>
        <xdr:sp macro="" textlink="">
          <xdr:nvSpPr>
            <xdr:cNvPr id="693444" name="Rectangle 1220"/>
            <xdr:cNvSpPr>
              <a:spLocks noChangeArrowheads="1"/>
            </xdr:cNvSpPr>
          </xdr:nvSpPr>
          <xdr:spPr bwMode="auto">
            <a:xfrm>
              <a:off x="8364" y="4549"/>
              <a:ext cx="34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43" name="Rectangle 1219"/>
            <xdr:cNvSpPr>
              <a:spLocks noChangeArrowheads="1"/>
            </xdr:cNvSpPr>
          </xdr:nvSpPr>
          <xdr:spPr bwMode="auto">
            <a:xfrm>
              <a:off x="8765" y="4549"/>
              <a:ext cx="36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</a:t>
              </a:r>
              <a:endParaRPr lang="en-US"/>
            </a:p>
          </xdr:txBody>
        </xdr:sp>
        <xdr:sp macro="" textlink="">
          <xdr:nvSpPr>
            <xdr:cNvPr id="693442" name="Rectangle 1218"/>
            <xdr:cNvSpPr>
              <a:spLocks noChangeArrowheads="1"/>
            </xdr:cNvSpPr>
          </xdr:nvSpPr>
          <xdr:spPr bwMode="auto">
            <a:xfrm>
              <a:off x="9179" y="4549"/>
              <a:ext cx="15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441" name="Rectangle 1217"/>
            <xdr:cNvSpPr>
              <a:spLocks noChangeArrowheads="1"/>
            </xdr:cNvSpPr>
          </xdr:nvSpPr>
          <xdr:spPr bwMode="auto">
            <a:xfrm>
              <a:off x="39" y="4795"/>
              <a:ext cx="658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 Cayman Islands uses internationally agreed concepts and definitions.   </a:t>
              </a:r>
              <a:endParaRPr lang="en-US"/>
            </a:p>
          </xdr:txBody>
        </xdr:sp>
        <xdr:sp macro="" textlink="">
          <xdr:nvSpPr>
            <xdr:cNvPr id="693440" name="Rectangle 1216"/>
            <xdr:cNvSpPr>
              <a:spLocks noChangeArrowheads="1"/>
            </xdr:cNvSpPr>
          </xdr:nvSpPr>
          <xdr:spPr bwMode="auto">
            <a:xfrm>
              <a:off x="39" y="5260"/>
              <a:ext cx="34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39" name="Rectangle 1215"/>
            <xdr:cNvSpPr>
              <a:spLocks noChangeArrowheads="1"/>
            </xdr:cNvSpPr>
          </xdr:nvSpPr>
          <xdr:spPr bwMode="auto">
            <a:xfrm>
              <a:off x="427" y="5260"/>
              <a:ext cx="36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</a:t>
              </a:r>
              <a:endParaRPr lang="en-US"/>
            </a:p>
          </xdr:txBody>
        </xdr:sp>
        <xdr:sp macro="" textlink="">
          <xdr:nvSpPr>
            <xdr:cNvPr id="693438" name="Rectangle 1214"/>
            <xdr:cNvSpPr>
              <a:spLocks noChangeArrowheads="1"/>
            </xdr:cNvSpPr>
          </xdr:nvSpPr>
          <xdr:spPr bwMode="auto">
            <a:xfrm>
              <a:off x="840" y="5260"/>
              <a:ext cx="38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data</a:t>
              </a:r>
              <a:endParaRPr lang="en-US"/>
            </a:p>
          </xdr:txBody>
        </xdr:sp>
        <xdr:sp macro="" textlink="">
          <xdr:nvSpPr>
            <xdr:cNvPr id="693437" name="Rectangle 1213"/>
            <xdr:cNvSpPr>
              <a:spLocks noChangeArrowheads="1"/>
            </xdr:cNvSpPr>
          </xdr:nvSpPr>
          <xdr:spPr bwMode="auto">
            <a:xfrm>
              <a:off x="1254" y="5260"/>
              <a:ext cx="73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reported</a:t>
              </a:r>
              <a:endParaRPr lang="en-US"/>
            </a:p>
          </xdr:txBody>
        </xdr:sp>
        <xdr:sp macro="" textlink="">
          <xdr:nvSpPr>
            <xdr:cNvPr id="693436" name="Rectangle 1212"/>
            <xdr:cNvSpPr>
              <a:spLocks noChangeArrowheads="1"/>
            </xdr:cNvSpPr>
          </xdr:nvSpPr>
          <xdr:spPr bwMode="auto">
            <a:xfrm>
              <a:off x="2017" y="5260"/>
              <a:ext cx="16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</a:t>
              </a:r>
              <a:endParaRPr lang="en-US"/>
            </a:p>
          </xdr:txBody>
        </xdr:sp>
        <xdr:sp macro="" textlink="">
          <xdr:nvSpPr>
            <xdr:cNvPr id="693435" name="Rectangle 1211"/>
            <xdr:cNvSpPr>
              <a:spLocks noChangeArrowheads="1"/>
            </xdr:cNvSpPr>
          </xdr:nvSpPr>
          <xdr:spPr bwMode="auto">
            <a:xfrm>
              <a:off x="2224" y="5260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34" name="Rectangle 1210"/>
            <xdr:cNvSpPr>
              <a:spLocks noChangeArrowheads="1"/>
            </xdr:cNvSpPr>
          </xdr:nvSpPr>
          <xdr:spPr bwMode="auto">
            <a:xfrm>
              <a:off x="2547" y="5260"/>
              <a:ext cx="97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Economics</a:t>
              </a:r>
              <a:endParaRPr lang="en-US"/>
            </a:p>
          </xdr:txBody>
        </xdr:sp>
        <xdr:sp macro="" textlink="">
          <xdr:nvSpPr>
            <xdr:cNvPr id="693433" name="Rectangle 1209"/>
            <xdr:cNvSpPr>
              <a:spLocks noChangeArrowheads="1"/>
            </xdr:cNvSpPr>
          </xdr:nvSpPr>
          <xdr:spPr bwMode="auto">
            <a:xfrm>
              <a:off x="3555" y="5260"/>
              <a:ext cx="33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432" name="Rectangle 1208"/>
            <xdr:cNvSpPr>
              <a:spLocks noChangeArrowheads="1"/>
            </xdr:cNvSpPr>
          </xdr:nvSpPr>
          <xdr:spPr bwMode="auto">
            <a:xfrm>
              <a:off x="3930" y="5260"/>
              <a:ext cx="79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Statistics</a:t>
              </a:r>
              <a:endParaRPr lang="en-US"/>
            </a:p>
          </xdr:txBody>
        </xdr:sp>
        <xdr:sp macro="" textlink="">
          <xdr:nvSpPr>
            <xdr:cNvPr id="693431" name="Rectangle 1207"/>
            <xdr:cNvSpPr>
              <a:spLocks noChangeArrowheads="1"/>
            </xdr:cNvSpPr>
          </xdr:nvSpPr>
          <xdr:spPr bwMode="auto">
            <a:xfrm>
              <a:off x="4757" y="5260"/>
              <a:ext cx="51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Office</a:t>
              </a:r>
              <a:endParaRPr lang="en-US"/>
            </a:p>
          </xdr:txBody>
        </xdr:sp>
        <xdr:sp macro="" textlink="">
          <xdr:nvSpPr>
            <xdr:cNvPr id="693430" name="Rectangle 1206"/>
            <xdr:cNvSpPr>
              <a:spLocks noChangeArrowheads="1"/>
            </xdr:cNvSpPr>
          </xdr:nvSpPr>
          <xdr:spPr bwMode="auto">
            <a:xfrm>
              <a:off x="5326" y="5260"/>
              <a:ext cx="55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(ESO)</a:t>
              </a:r>
              <a:endParaRPr lang="en-US"/>
            </a:p>
          </xdr:txBody>
        </xdr:sp>
        <xdr:sp macro="" textlink="">
          <xdr:nvSpPr>
            <xdr:cNvPr id="693429" name="Rectangle 1205"/>
            <xdr:cNvSpPr>
              <a:spLocks noChangeArrowheads="1"/>
            </xdr:cNvSpPr>
          </xdr:nvSpPr>
          <xdr:spPr bwMode="auto">
            <a:xfrm>
              <a:off x="5921" y="5260"/>
              <a:ext cx="28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428" name="Rectangle 1204"/>
            <xdr:cNvSpPr>
              <a:spLocks noChangeArrowheads="1"/>
            </xdr:cNvSpPr>
          </xdr:nvSpPr>
          <xdr:spPr bwMode="auto">
            <a:xfrm>
              <a:off x="6257" y="5260"/>
              <a:ext cx="618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treated</a:t>
              </a:r>
              <a:endParaRPr lang="en-US"/>
            </a:p>
          </xdr:txBody>
        </xdr:sp>
        <xdr:sp macro="" textlink="">
          <xdr:nvSpPr>
            <xdr:cNvPr id="693427" name="Rectangle 1203"/>
            <xdr:cNvSpPr>
              <a:spLocks noChangeArrowheads="1"/>
            </xdr:cNvSpPr>
          </xdr:nvSpPr>
          <xdr:spPr bwMode="auto">
            <a:xfrm>
              <a:off x="6891" y="5260"/>
              <a:ext cx="15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426" name="Rectangle 1202"/>
            <xdr:cNvSpPr>
              <a:spLocks noChangeArrowheads="1"/>
            </xdr:cNvSpPr>
          </xdr:nvSpPr>
          <xdr:spPr bwMode="auto">
            <a:xfrm>
              <a:off x="7097" y="5260"/>
              <a:ext cx="41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strict</a:t>
              </a:r>
              <a:endParaRPr lang="en-US"/>
            </a:p>
          </xdr:txBody>
        </xdr:sp>
        <xdr:sp macro="" textlink="">
          <xdr:nvSpPr>
            <xdr:cNvPr id="693425" name="Rectangle 1201"/>
            <xdr:cNvSpPr>
              <a:spLocks noChangeArrowheads="1"/>
            </xdr:cNvSpPr>
          </xdr:nvSpPr>
          <xdr:spPr bwMode="auto">
            <a:xfrm>
              <a:off x="7563" y="5260"/>
              <a:ext cx="96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confidence</a:t>
              </a:r>
              <a:endParaRPr lang="en-US"/>
            </a:p>
          </xdr:txBody>
        </xdr:sp>
        <xdr:sp macro="" textlink="">
          <xdr:nvSpPr>
            <xdr:cNvPr id="693424" name="Rectangle 1200"/>
            <xdr:cNvSpPr>
              <a:spLocks noChangeArrowheads="1"/>
            </xdr:cNvSpPr>
          </xdr:nvSpPr>
          <xdr:spPr bwMode="auto">
            <a:xfrm>
              <a:off x="8545" y="5260"/>
              <a:ext cx="33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423" name="Rectangle 1199"/>
            <xdr:cNvSpPr>
              <a:spLocks noChangeArrowheads="1"/>
            </xdr:cNvSpPr>
          </xdr:nvSpPr>
          <xdr:spPr bwMode="auto">
            <a:xfrm>
              <a:off x="8907" y="5260"/>
              <a:ext cx="43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used</a:t>
              </a:r>
              <a:endParaRPr lang="en-US"/>
            </a:p>
          </xdr:txBody>
        </xdr:sp>
        <xdr:sp macro="" textlink="">
          <xdr:nvSpPr>
            <xdr:cNvPr id="693422" name="Rectangle 1198"/>
            <xdr:cNvSpPr>
              <a:spLocks noChangeArrowheads="1"/>
            </xdr:cNvSpPr>
          </xdr:nvSpPr>
          <xdr:spPr bwMode="auto">
            <a:xfrm>
              <a:off x="39" y="5506"/>
              <a:ext cx="5349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 statistical purposes and published in aggregate form only.</a:t>
              </a:r>
              <a:endParaRPr lang="en-US"/>
            </a:p>
          </xdr:txBody>
        </xdr:sp>
        <xdr:sp macro="" textlink="">
          <xdr:nvSpPr>
            <xdr:cNvPr id="693421" name="Rectangle 1197"/>
            <xdr:cNvSpPr>
              <a:spLocks noChangeArrowheads="1"/>
            </xdr:cNvSpPr>
          </xdr:nvSpPr>
          <xdr:spPr bwMode="auto">
            <a:xfrm>
              <a:off x="39" y="6036"/>
              <a:ext cx="11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It</a:t>
              </a:r>
              <a:endParaRPr lang="en-US"/>
            </a:p>
          </xdr:txBody>
        </xdr:sp>
        <xdr:sp macro="" textlink="">
          <xdr:nvSpPr>
            <xdr:cNvPr id="693420" name="Rectangle 1196"/>
            <xdr:cNvSpPr>
              <a:spLocks noChangeArrowheads="1"/>
            </xdr:cNvSpPr>
          </xdr:nvSpPr>
          <xdr:spPr bwMode="auto">
            <a:xfrm>
              <a:off x="207" y="6036"/>
              <a:ext cx="43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must</a:t>
              </a:r>
              <a:endParaRPr lang="en-US"/>
            </a:p>
          </xdr:txBody>
        </xdr:sp>
        <xdr:sp macro="" textlink="">
          <xdr:nvSpPr>
            <xdr:cNvPr id="693419" name="Rectangle 1195"/>
            <xdr:cNvSpPr>
              <a:spLocks noChangeArrowheads="1"/>
            </xdr:cNvSpPr>
          </xdr:nvSpPr>
          <xdr:spPr bwMode="auto">
            <a:xfrm>
              <a:off x="711" y="6036"/>
              <a:ext cx="22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</a:t>
              </a:r>
              <a:endParaRPr lang="en-US"/>
            </a:p>
          </xdr:txBody>
        </xdr:sp>
        <xdr:sp macro="" textlink="">
          <xdr:nvSpPr>
            <xdr:cNvPr id="693418" name="Rectangle 1194"/>
            <xdr:cNvSpPr>
              <a:spLocks noChangeArrowheads="1"/>
            </xdr:cNvSpPr>
          </xdr:nvSpPr>
          <xdr:spPr bwMode="auto">
            <a:xfrm>
              <a:off x="995" y="6036"/>
              <a:ext cx="75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stressed</a:t>
              </a:r>
              <a:endParaRPr lang="en-US"/>
            </a:p>
          </xdr:txBody>
        </xdr:sp>
        <xdr:sp macro="" textlink="">
          <xdr:nvSpPr>
            <xdr:cNvPr id="693417" name="Rectangle 1193"/>
            <xdr:cNvSpPr>
              <a:spLocks noChangeArrowheads="1"/>
            </xdr:cNvSpPr>
          </xdr:nvSpPr>
          <xdr:spPr bwMode="auto">
            <a:xfrm>
              <a:off x="1810" y="6036"/>
              <a:ext cx="331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that</a:t>
              </a:r>
              <a:endParaRPr lang="en-US"/>
            </a:p>
          </xdr:txBody>
        </xdr:sp>
        <xdr:sp macro="" textlink="">
          <xdr:nvSpPr>
            <xdr:cNvPr id="693416" name="Rectangle 1192"/>
            <xdr:cNvSpPr>
              <a:spLocks noChangeArrowheads="1"/>
            </xdr:cNvSpPr>
          </xdr:nvSpPr>
          <xdr:spPr bwMode="auto">
            <a:xfrm>
              <a:off x="2198" y="6036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15" name="Rectangle 1191"/>
            <xdr:cNvSpPr>
              <a:spLocks noChangeArrowheads="1"/>
            </xdr:cNvSpPr>
          </xdr:nvSpPr>
          <xdr:spPr bwMode="auto">
            <a:xfrm>
              <a:off x="2534" y="6036"/>
              <a:ext cx="58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results</a:t>
              </a:r>
              <a:endParaRPr lang="en-US"/>
            </a:p>
          </xdr:txBody>
        </xdr:sp>
        <xdr:sp macro="" textlink="">
          <xdr:nvSpPr>
            <xdr:cNvPr id="693414" name="Rectangle 1190"/>
            <xdr:cNvSpPr>
              <a:spLocks noChangeArrowheads="1"/>
            </xdr:cNvSpPr>
          </xdr:nvSpPr>
          <xdr:spPr bwMode="auto">
            <a:xfrm>
              <a:off x="3180" y="6036"/>
              <a:ext cx="39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from</a:t>
              </a:r>
              <a:endParaRPr lang="en-US"/>
            </a:p>
          </xdr:txBody>
        </xdr:sp>
        <xdr:sp macro="" textlink="">
          <xdr:nvSpPr>
            <xdr:cNvPr id="693413" name="Rectangle 1189"/>
            <xdr:cNvSpPr>
              <a:spLocks noChangeArrowheads="1"/>
            </xdr:cNvSpPr>
          </xdr:nvSpPr>
          <xdr:spPr bwMode="auto">
            <a:xfrm>
              <a:off x="3646" y="6036"/>
              <a:ext cx="276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412" name="Rectangle 1188"/>
            <xdr:cNvSpPr>
              <a:spLocks noChangeArrowheads="1"/>
            </xdr:cNvSpPr>
          </xdr:nvSpPr>
          <xdr:spPr bwMode="auto">
            <a:xfrm>
              <a:off x="3982" y="6036"/>
              <a:ext cx="36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</a:t>
              </a:r>
              <a:endParaRPr lang="en-US"/>
            </a:p>
          </xdr:txBody>
        </xdr:sp>
        <xdr:sp macro="" textlink="">
          <xdr:nvSpPr>
            <xdr:cNvPr id="693411" name="Rectangle 1187"/>
            <xdr:cNvSpPr>
              <a:spLocks noChangeArrowheads="1"/>
            </xdr:cNvSpPr>
          </xdr:nvSpPr>
          <xdr:spPr bwMode="auto">
            <a:xfrm>
              <a:off x="4408" y="6036"/>
              <a:ext cx="28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410" name="Rectangle 1186"/>
            <xdr:cNvSpPr>
              <a:spLocks noChangeArrowheads="1"/>
            </xdr:cNvSpPr>
          </xdr:nvSpPr>
          <xdr:spPr bwMode="auto">
            <a:xfrm>
              <a:off x="4757" y="6036"/>
              <a:ext cx="91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estimates</a:t>
              </a:r>
              <a:endParaRPr lang="en-US"/>
            </a:p>
          </xdr:txBody>
        </xdr:sp>
        <xdr:sp macro="" textlink="">
          <xdr:nvSpPr>
            <xdr:cNvPr id="693409" name="Rectangle 1185"/>
            <xdr:cNvSpPr>
              <a:spLocks noChangeArrowheads="1"/>
            </xdr:cNvSpPr>
          </xdr:nvSpPr>
          <xdr:spPr bwMode="auto">
            <a:xfrm>
              <a:off x="5637" y="6036"/>
              <a:ext cx="55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.</a:t>
              </a:r>
              <a:endParaRPr lang="en-US"/>
            </a:p>
          </xdr:txBody>
        </xdr:sp>
        <xdr:sp macro="" textlink="">
          <xdr:nvSpPr>
            <xdr:cNvPr id="693408" name="Rectangle 1184"/>
            <xdr:cNvSpPr>
              <a:spLocks noChangeArrowheads="1"/>
            </xdr:cNvSpPr>
          </xdr:nvSpPr>
          <xdr:spPr bwMode="auto">
            <a:xfrm>
              <a:off x="5766" y="6036"/>
              <a:ext cx="662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Results</a:t>
              </a:r>
              <a:endParaRPr lang="en-US"/>
            </a:p>
          </xdr:txBody>
        </xdr:sp>
        <xdr:sp macro="" textlink="">
          <xdr:nvSpPr>
            <xdr:cNvPr id="693407" name="Rectangle 1183"/>
            <xdr:cNvSpPr>
              <a:spLocks noChangeArrowheads="1"/>
            </xdr:cNvSpPr>
          </xdr:nvSpPr>
          <xdr:spPr bwMode="auto">
            <a:xfrm>
              <a:off x="6490" y="6036"/>
              <a:ext cx="39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from</a:t>
              </a:r>
              <a:endParaRPr lang="en-US"/>
            </a:p>
          </xdr:txBody>
        </xdr:sp>
        <xdr:sp macro="" textlink="">
          <xdr:nvSpPr>
            <xdr:cNvPr id="693406" name="Rectangle 1182"/>
            <xdr:cNvSpPr>
              <a:spLocks noChangeArrowheads="1"/>
            </xdr:cNvSpPr>
          </xdr:nvSpPr>
          <xdr:spPr bwMode="auto">
            <a:xfrm>
              <a:off x="6955" y="6036"/>
              <a:ext cx="640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sample</a:t>
              </a:r>
              <a:endParaRPr lang="en-US"/>
            </a:p>
          </xdr:txBody>
        </xdr:sp>
        <xdr:sp macro="" textlink="">
          <xdr:nvSpPr>
            <xdr:cNvPr id="693405" name="Rectangle 1181"/>
            <xdr:cNvSpPr>
              <a:spLocks noChangeArrowheads="1"/>
            </xdr:cNvSpPr>
          </xdr:nvSpPr>
          <xdr:spPr bwMode="auto">
            <a:xfrm>
              <a:off x="7653" y="6036"/>
              <a:ext cx="684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surveys</a:t>
              </a:r>
              <a:endParaRPr lang="en-US"/>
            </a:p>
          </xdr:txBody>
        </xdr:sp>
        <xdr:sp macro="" textlink="">
          <xdr:nvSpPr>
            <xdr:cNvPr id="693404" name="Rectangle 1180"/>
            <xdr:cNvSpPr>
              <a:spLocks noChangeArrowheads="1"/>
            </xdr:cNvSpPr>
          </xdr:nvSpPr>
          <xdr:spPr bwMode="auto">
            <a:xfrm>
              <a:off x="8390" y="6036"/>
              <a:ext cx="287" cy="2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</xdr:grpSp>
      <xdr:grpSp>
        <xdr:nvGrpSpPr>
          <xdr:cNvPr id="693202" name="Group 978"/>
          <xdr:cNvGrpSpPr>
            <a:grpSpLocks/>
          </xdr:cNvGrpSpPr>
        </xdr:nvGrpSpPr>
        <xdr:grpSpPr bwMode="auto">
          <a:xfrm>
            <a:off x="39" y="6036"/>
            <a:ext cx="9354" cy="4665"/>
            <a:chOff x="39" y="6036"/>
            <a:chExt cx="9125" cy="4217"/>
          </a:xfrm>
        </xdr:grpSpPr>
        <xdr:sp macro="" textlink="">
          <xdr:nvSpPr>
            <xdr:cNvPr id="693402" name="Rectangle 1178"/>
            <xdr:cNvSpPr>
              <a:spLocks noChangeArrowheads="1"/>
            </xdr:cNvSpPr>
          </xdr:nvSpPr>
          <xdr:spPr bwMode="auto">
            <a:xfrm>
              <a:off x="8739" y="6036"/>
              <a:ext cx="60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always</a:t>
              </a:r>
              <a:endParaRPr lang="en-US"/>
            </a:p>
          </xdr:txBody>
        </xdr:sp>
        <xdr:sp macro="" textlink="">
          <xdr:nvSpPr>
            <xdr:cNvPr id="693401" name="Rectangle 1177"/>
            <xdr:cNvSpPr>
              <a:spLocks noChangeArrowheads="1"/>
            </xdr:cNvSpPr>
          </xdr:nvSpPr>
          <xdr:spPr bwMode="auto">
            <a:xfrm>
              <a:off x="39" y="6294"/>
              <a:ext cx="62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subject</a:t>
              </a:r>
              <a:endParaRPr lang="en-US"/>
            </a:p>
          </xdr:txBody>
        </xdr:sp>
        <xdr:sp macro="" textlink="">
          <xdr:nvSpPr>
            <xdr:cNvPr id="693400" name="Rectangle 1176"/>
            <xdr:cNvSpPr>
              <a:spLocks noChangeArrowheads="1"/>
            </xdr:cNvSpPr>
          </xdr:nvSpPr>
          <xdr:spPr bwMode="auto">
            <a:xfrm>
              <a:off x="711" y="6294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</a:t>
              </a:r>
              <a:endParaRPr lang="en-US"/>
            </a:p>
          </xdr:txBody>
        </xdr:sp>
        <xdr:sp macro="" textlink="">
          <xdr:nvSpPr>
            <xdr:cNvPr id="693399" name="Rectangle 1175"/>
            <xdr:cNvSpPr>
              <a:spLocks noChangeArrowheads="1"/>
            </xdr:cNvSpPr>
          </xdr:nvSpPr>
          <xdr:spPr bwMode="auto">
            <a:xfrm>
              <a:off x="931" y="6294"/>
              <a:ext cx="48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some</a:t>
              </a:r>
              <a:endParaRPr lang="en-US"/>
            </a:p>
          </xdr:txBody>
        </xdr:sp>
        <xdr:sp macro="" textlink="">
          <xdr:nvSpPr>
            <xdr:cNvPr id="693398" name="Rectangle 1174"/>
            <xdr:cNvSpPr>
              <a:spLocks noChangeArrowheads="1"/>
            </xdr:cNvSpPr>
          </xdr:nvSpPr>
          <xdr:spPr bwMode="auto">
            <a:xfrm>
              <a:off x="1474" y="6294"/>
              <a:ext cx="9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uncertainty</a:t>
              </a:r>
              <a:endParaRPr lang="en-US"/>
            </a:p>
          </xdr:txBody>
        </xdr:sp>
        <xdr:sp macro="" textlink="">
          <xdr:nvSpPr>
            <xdr:cNvPr id="693397" name="Rectangle 1173"/>
            <xdr:cNvSpPr>
              <a:spLocks noChangeArrowheads="1"/>
            </xdr:cNvSpPr>
          </xdr:nvSpPr>
          <xdr:spPr bwMode="auto">
            <a:xfrm>
              <a:off x="2456" y="6294"/>
              <a:ext cx="74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because</a:t>
              </a:r>
              <a:endParaRPr lang="en-US"/>
            </a:p>
          </xdr:txBody>
        </xdr:sp>
        <xdr:sp macro="" textlink="">
          <xdr:nvSpPr>
            <xdr:cNvPr id="693396" name="Rectangle 1172"/>
            <xdr:cNvSpPr>
              <a:spLocks noChangeArrowheads="1"/>
            </xdr:cNvSpPr>
          </xdr:nvSpPr>
          <xdr:spPr bwMode="auto">
            <a:xfrm>
              <a:off x="3245" y="6294"/>
              <a:ext cx="36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only</a:t>
              </a:r>
              <a:endParaRPr lang="en-US"/>
            </a:p>
          </xdr:txBody>
        </xdr:sp>
        <xdr:sp macro="" textlink="">
          <xdr:nvSpPr>
            <xdr:cNvPr id="693395" name="Rectangle 1171"/>
            <xdr:cNvSpPr>
              <a:spLocks noChangeArrowheads="1"/>
            </xdr:cNvSpPr>
          </xdr:nvSpPr>
          <xdr:spPr bwMode="auto">
            <a:xfrm>
              <a:off x="3646" y="6294"/>
              <a:ext cx="11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</a:t>
              </a:r>
              <a:endParaRPr lang="en-US"/>
            </a:p>
          </xdr:txBody>
        </xdr:sp>
        <xdr:sp macro="" textlink="">
          <xdr:nvSpPr>
            <xdr:cNvPr id="693394" name="Rectangle 1170"/>
            <xdr:cNvSpPr>
              <a:spLocks noChangeArrowheads="1"/>
            </xdr:cNvSpPr>
          </xdr:nvSpPr>
          <xdr:spPr bwMode="auto">
            <a:xfrm>
              <a:off x="3814" y="6294"/>
              <a:ext cx="34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part</a:t>
              </a:r>
              <a:endParaRPr lang="en-US"/>
            </a:p>
          </xdr:txBody>
        </xdr:sp>
        <xdr:sp macro="" textlink="">
          <xdr:nvSpPr>
            <xdr:cNvPr id="693393" name="Rectangle 1169"/>
            <xdr:cNvSpPr>
              <a:spLocks noChangeArrowheads="1"/>
            </xdr:cNvSpPr>
          </xdr:nvSpPr>
          <xdr:spPr bwMode="auto">
            <a:xfrm>
              <a:off x="4202" y="6294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of</a:t>
              </a:r>
              <a:endParaRPr lang="en-US"/>
            </a:p>
          </xdr:txBody>
        </xdr:sp>
        <xdr:sp macro="" textlink="">
          <xdr:nvSpPr>
            <xdr:cNvPr id="693392" name="Rectangle 1168"/>
            <xdr:cNvSpPr>
              <a:spLocks noChangeArrowheads="1"/>
            </xdr:cNvSpPr>
          </xdr:nvSpPr>
          <xdr:spPr bwMode="auto">
            <a:xfrm>
              <a:off x="4434" y="6294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91" name="Rectangle 1167"/>
            <xdr:cNvSpPr>
              <a:spLocks noChangeArrowheads="1"/>
            </xdr:cNvSpPr>
          </xdr:nvSpPr>
          <xdr:spPr bwMode="auto">
            <a:xfrm>
              <a:off x="4757" y="6294"/>
              <a:ext cx="37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total</a:t>
              </a:r>
              <a:endParaRPr lang="en-US"/>
            </a:p>
          </xdr:txBody>
        </xdr:sp>
        <xdr:sp macro="" textlink="">
          <xdr:nvSpPr>
            <xdr:cNvPr id="693390" name="Rectangle 1166"/>
            <xdr:cNvSpPr>
              <a:spLocks noChangeArrowheads="1"/>
            </xdr:cNvSpPr>
          </xdr:nvSpPr>
          <xdr:spPr bwMode="auto">
            <a:xfrm>
              <a:off x="5184" y="6294"/>
              <a:ext cx="31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has</a:t>
              </a:r>
              <a:endParaRPr lang="en-US"/>
            </a:p>
          </xdr:txBody>
        </xdr:sp>
        <xdr:sp macro="" textlink="">
          <xdr:nvSpPr>
            <xdr:cNvPr id="693389" name="Rectangle 1165"/>
            <xdr:cNvSpPr>
              <a:spLocks noChangeArrowheads="1"/>
            </xdr:cNvSpPr>
          </xdr:nvSpPr>
          <xdr:spPr bwMode="auto">
            <a:xfrm>
              <a:off x="5559" y="6294"/>
              <a:ext cx="43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been</a:t>
              </a:r>
              <a:endParaRPr lang="en-US"/>
            </a:p>
          </xdr:txBody>
        </xdr:sp>
        <xdr:sp macro="" textlink="">
          <xdr:nvSpPr>
            <xdr:cNvPr id="693388" name="Rectangle 1164"/>
            <xdr:cNvSpPr>
              <a:spLocks noChangeArrowheads="1"/>
            </xdr:cNvSpPr>
          </xdr:nvSpPr>
          <xdr:spPr bwMode="auto">
            <a:xfrm>
              <a:off x="6050" y="6294"/>
              <a:ext cx="93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measured.</a:t>
              </a:r>
              <a:endParaRPr lang="en-US"/>
            </a:p>
          </xdr:txBody>
        </xdr:sp>
        <xdr:sp macro="" textlink="">
          <xdr:nvSpPr>
            <xdr:cNvPr id="693387" name="Rectangle 1163"/>
            <xdr:cNvSpPr>
              <a:spLocks noChangeArrowheads="1"/>
            </xdr:cNvSpPr>
          </xdr:nvSpPr>
          <xdr:spPr bwMode="auto">
            <a:xfrm>
              <a:off x="7020" y="6294"/>
              <a:ext cx="37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This</a:t>
              </a:r>
              <a:endParaRPr lang="en-US"/>
            </a:p>
          </xdr:txBody>
        </xdr:sp>
        <xdr:sp macro="" textlink="">
          <xdr:nvSpPr>
            <xdr:cNvPr id="693386" name="Rectangle 1162"/>
            <xdr:cNvSpPr>
              <a:spLocks noChangeArrowheads="1"/>
            </xdr:cNvSpPr>
          </xdr:nvSpPr>
          <xdr:spPr bwMode="auto">
            <a:xfrm>
              <a:off x="7459" y="6294"/>
              <a:ext cx="14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</a:t>
              </a:r>
              <a:endParaRPr lang="en-US"/>
            </a:p>
          </xdr:txBody>
        </xdr:sp>
        <xdr:sp macro="" textlink="">
          <xdr:nvSpPr>
            <xdr:cNvPr id="693385" name="Rectangle 1161"/>
            <xdr:cNvSpPr>
              <a:spLocks noChangeArrowheads="1"/>
            </xdr:cNvSpPr>
          </xdr:nvSpPr>
          <xdr:spPr bwMode="auto">
            <a:xfrm>
              <a:off x="7666" y="6294"/>
              <a:ext cx="51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called</a:t>
              </a:r>
              <a:endParaRPr lang="en-US"/>
            </a:p>
          </xdr:txBody>
        </xdr:sp>
        <xdr:sp macro="" textlink="">
          <xdr:nvSpPr>
            <xdr:cNvPr id="693384" name="Rectangle 1160"/>
            <xdr:cNvSpPr>
              <a:spLocks noChangeArrowheads="1"/>
            </xdr:cNvSpPr>
          </xdr:nvSpPr>
          <xdr:spPr bwMode="auto">
            <a:xfrm>
              <a:off x="8235" y="6294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83" name="Rectangle 1159"/>
            <xdr:cNvSpPr>
              <a:spLocks noChangeArrowheads="1"/>
            </xdr:cNvSpPr>
          </xdr:nvSpPr>
          <xdr:spPr bwMode="auto">
            <a:xfrm>
              <a:off x="8558" y="6294"/>
              <a:ext cx="78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sampling</a:t>
              </a:r>
              <a:endParaRPr lang="en-US"/>
            </a:p>
          </xdr:txBody>
        </xdr:sp>
        <xdr:sp macro="" textlink="">
          <xdr:nvSpPr>
            <xdr:cNvPr id="693382" name="Rectangle 1158"/>
            <xdr:cNvSpPr>
              <a:spLocks noChangeArrowheads="1"/>
            </xdr:cNvSpPr>
          </xdr:nvSpPr>
          <xdr:spPr bwMode="auto">
            <a:xfrm>
              <a:off x="39" y="6540"/>
              <a:ext cx="47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error.</a:t>
              </a:r>
              <a:endParaRPr lang="en-US"/>
            </a:p>
          </xdr:txBody>
        </xdr:sp>
        <xdr:sp macro="" textlink="">
          <xdr:nvSpPr>
            <xdr:cNvPr id="693381" name="Rectangle 1157"/>
            <xdr:cNvSpPr>
              <a:spLocks noChangeArrowheads="1"/>
            </xdr:cNvSpPr>
          </xdr:nvSpPr>
          <xdr:spPr bwMode="auto">
            <a:xfrm>
              <a:off x="569" y="6540"/>
              <a:ext cx="34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80" name="Rectangle 1156"/>
            <xdr:cNvSpPr>
              <a:spLocks noChangeArrowheads="1"/>
            </xdr:cNvSpPr>
          </xdr:nvSpPr>
          <xdr:spPr bwMode="auto">
            <a:xfrm>
              <a:off x="970" y="6540"/>
              <a:ext cx="9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uncertainty</a:t>
              </a:r>
              <a:endParaRPr lang="en-US"/>
            </a:p>
          </xdr:txBody>
        </xdr:sp>
        <xdr:sp macro="" textlink="">
          <xdr:nvSpPr>
            <xdr:cNvPr id="693379" name="Rectangle 1155"/>
            <xdr:cNvSpPr>
              <a:spLocks noChangeArrowheads="1"/>
            </xdr:cNvSpPr>
          </xdr:nvSpPr>
          <xdr:spPr bwMode="auto">
            <a:xfrm>
              <a:off x="1965" y="6540"/>
              <a:ext cx="15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378" name="Rectangle 1154"/>
            <xdr:cNvSpPr>
              <a:spLocks noChangeArrowheads="1"/>
            </xdr:cNvSpPr>
          </xdr:nvSpPr>
          <xdr:spPr bwMode="auto">
            <a:xfrm>
              <a:off x="2185" y="6540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77" name="Rectangle 1153"/>
            <xdr:cNvSpPr>
              <a:spLocks noChangeArrowheads="1"/>
            </xdr:cNvSpPr>
          </xdr:nvSpPr>
          <xdr:spPr bwMode="auto">
            <a:xfrm>
              <a:off x="2521" y="6540"/>
              <a:ext cx="84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estimates</a:t>
              </a:r>
              <a:endParaRPr lang="en-US"/>
            </a:p>
          </xdr:txBody>
        </xdr:sp>
        <xdr:sp macro="" textlink="">
          <xdr:nvSpPr>
            <xdr:cNvPr id="693376" name="Rectangle 1152"/>
            <xdr:cNvSpPr>
              <a:spLocks noChangeArrowheads="1"/>
            </xdr:cNvSpPr>
          </xdr:nvSpPr>
          <xdr:spPr bwMode="auto">
            <a:xfrm>
              <a:off x="3426" y="6540"/>
              <a:ext cx="31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can</a:t>
              </a:r>
              <a:endParaRPr lang="en-US"/>
            </a:p>
          </xdr:txBody>
        </xdr:sp>
        <xdr:sp macro="" textlink="">
          <xdr:nvSpPr>
            <xdr:cNvPr id="693375" name="Rectangle 1151"/>
            <xdr:cNvSpPr>
              <a:spLocks noChangeArrowheads="1"/>
            </xdr:cNvSpPr>
          </xdr:nvSpPr>
          <xdr:spPr bwMode="auto">
            <a:xfrm>
              <a:off x="3814" y="6540"/>
              <a:ext cx="21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</a:t>
              </a:r>
              <a:endParaRPr lang="en-US"/>
            </a:p>
          </xdr:txBody>
        </xdr:sp>
        <xdr:sp macro="" textlink="">
          <xdr:nvSpPr>
            <xdr:cNvPr id="693374" name="Rectangle 1150"/>
            <xdr:cNvSpPr>
              <a:spLocks noChangeArrowheads="1"/>
            </xdr:cNvSpPr>
          </xdr:nvSpPr>
          <xdr:spPr bwMode="auto">
            <a:xfrm>
              <a:off x="4098" y="6540"/>
              <a:ext cx="88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calculated</a:t>
              </a:r>
              <a:endParaRPr lang="en-US"/>
            </a:p>
          </xdr:txBody>
        </xdr:sp>
        <xdr:sp macro="" textlink="">
          <xdr:nvSpPr>
            <xdr:cNvPr id="693373" name="Rectangle 1149"/>
            <xdr:cNvSpPr>
              <a:spLocks noChangeArrowheads="1"/>
            </xdr:cNvSpPr>
          </xdr:nvSpPr>
          <xdr:spPr bwMode="auto">
            <a:xfrm>
              <a:off x="5029" y="6540"/>
              <a:ext cx="3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372" name="Rectangle 1148"/>
            <xdr:cNvSpPr>
              <a:spLocks noChangeArrowheads="1"/>
            </xdr:cNvSpPr>
          </xdr:nvSpPr>
          <xdr:spPr bwMode="auto">
            <a:xfrm>
              <a:off x="5417" y="6540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71" name="Rectangle 1147"/>
            <xdr:cNvSpPr>
              <a:spLocks noChangeArrowheads="1"/>
            </xdr:cNvSpPr>
          </xdr:nvSpPr>
          <xdr:spPr bwMode="auto">
            <a:xfrm>
              <a:off x="5740" y="6540"/>
              <a:ext cx="58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results</a:t>
              </a:r>
              <a:endParaRPr lang="en-US"/>
            </a:p>
          </xdr:txBody>
        </xdr:sp>
        <xdr:sp macro="" textlink="">
          <xdr:nvSpPr>
            <xdr:cNvPr id="693370" name="Rectangle 1146"/>
            <xdr:cNvSpPr>
              <a:spLocks noChangeArrowheads="1"/>
            </xdr:cNvSpPr>
          </xdr:nvSpPr>
          <xdr:spPr bwMode="auto">
            <a:xfrm>
              <a:off x="6386" y="6540"/>
              <a:ext cx="28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369" name="Rectangle 1145"/>
            <xdr:cNvSpPr>
              <a:spLocks noChangeArrowheads="1"/>
            </xdr:cNvSpPr>
          </xdr:nvSpPr>
          <xdr:spPr bwMode="auto">
            <a:xfrm>
              <a:off x="6774" y="6540"/>
              <a:ext cx="47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given</a:t>
              </a:r>
              <a:endParaRPr lang="en-US"/>
            </a:p>
          </xdr:txBody>
        </xdr:sp>
        <xdr:sp macro="" textlink="">
          <xdr:nvSpPr>
            <xdr:cNvPr id="693368" name="Rectangle 1144"/>
            <xdr:cNvSpPr>
              <a:spLocks noChangeArrowheads="1"/>
            </xdr:cNvSpPr>
          </xdr:nvSpPr>
          <xdr:spPr bwMode="auto">
            <a:xfrm>
              <a:off x="7291" y="6540"/>
              <a:ext cx="20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as</a:t>
              </a:r>
              <a:endParaRPr lang="en-US"/>
            </a:p>
          </xdr:txBody>
        </xdr:sp>
        <xdr:sp macro="" textlink="">
          <xdr:nvSpPr>
            <xdr:cNvPr id="693367" name="Rectangle 1143"/>
            <xdr:cNvSpPr>
              <a:spLocks noChangeArrowheads="1"/>
            </xdr:cNvSpPr>
          </xdr:nvSpPr>
          <xdr:spPr bwMode="auto">
            <a:xfrm>
              <a:off x="7563" y="6540"/>
              <a:ext cx="20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</a:t>
              </a:r>
              <a:endParaRPr lang="en-US"/>
            </a:p>
          </xdr:txBody>
        </xdr:sp>
        <xdr:sp macro="" textlink="">
          <xdr:nvSpPr>
            <xdr:cNvPr id="693366" name="Rectangle 1142"/>
            <xdr:cNvSpPr>
              <a:spLocks noChangeArrowheads="1"/>
            </xdr:cNvSpPr>
          </xdr:nvSpPr>
          <xdr:spPr bwMode="auto">
            <a:xfrm>
              <a:off x="7847" y="6540"/>
              <a:ext cx="51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called</a:t>
              </a:r>
              <a:endParaRPr lang="en-US"/>
            </a:p>
          </xdr:txBody>
        </xdr:sp>
        <xdr:sp macro="" textlink="">
          <xdr:nvSpPr>
            <xdr:cNvPr id="693365" name="Rectangle 1141"/>
            <xdr:cNvSpPr>
              <a:spLocks noChangeArrowheads="1"/>
            </xdr:cNvSpPr>
          </xdr:nvSpPr>
          <xdr:spPr bwMode="auto">
            <a:xfrm>
              <a:off x="8403" y="6540"/>
              <a:ext cx="95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confidence</a:t>
              </a:r>
              <a:endParaRPr lang="en-US"/>
            </a:p>
          </xdr:txBody>
        </xdr:sp>
        <xdr:sp macro="" textlink="">
          <xdr:nvSpPr>
            <xdr:cNvPr id="693364" name="Rectangle 1140"/>
            <xdr:cNvSpPr>
              <a:spLocks noChangeArrowheads="1"/>
            </xdr:cNvSpPr>
          </xdr:nvSpPr>
          <xdr:spPr bwMode="auto">
            <a:xfrm>
              <a:off x="39" y="6785"/>
              <a:ext cx="78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intervals.</a:t>
              </a:r>
              <a:endParaRPr lang="en-US"/>
            </a:p>
          </xdr:txBody>
        </xdr:sp>
        <xdr:sp macro="" textlink="">
          <xdr:nvSpPr>
            <xdr:cNvPr id="693363" name="Rectangle 1139"/>
            <xdr:cNvSpPr>
              <a:spLocks noChangeArrowheads="1"/>
            </xdr:cNvSpPr>
          </xdr:nvSpPr>
          <xdr:spPr bwMode="auto">
            <a:xfrm>
              <a:off x="840" y="6785"/>
              <a:ext cx="29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</a:t>
              </a:r>
              <a:endParaRPr lang="en-US"/>
            </a:p>
          </xdr:txBody>
        </xdr:sp>
        <xdr:sp macro="" textlink="">
          <xdr:nvSpPr>
            <xdr:cNvPr id="693362" name="Rectangle 1138"/>
            <xdr:cNvSpPr>
              <a:spLocks noChangeArrowheads="1"/>
            </xdr:cNvSpPr>
          </xdr:nvSpPr>
          <xdr:spPr bwMode="auto">
            <a:xfrm>
              <a:off x="1176" y="6785"/>
              <a:ext cx="74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example</a:t>
              </a:r>
              <a:endParaRPr lang="en-US"/>
            </a:p>
          </xdr:txBody>
        </xdr:sp>
        <xdr:sp macro="" textlink="">
          <xdr:nvSpPr>
            <xdr:cNvPr id="693361" name="Rectangle 1137"/>
            <xdr:cNvSpPr>
              <a:spLocks noChangeArrowheads="1"/>
            </xdr:cNvSpPr>
          </xdr:nvSpPr>
          <xdr:spPr bwMode="auto">
            <a:xfrm>
              <a:off x="1952" y="6785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60" name="Rectangle 1136"/>
            <xdr:cNvSpPr>
              <a:spLocks noChangeArrowheads="1"/>
            </xdr:cNvSpPr>
          </xdr:nvSpPr>
          <xdr:spPr bwMode="auto">
            <a:xfrm>
              <a:off x="2262" y="6785"/>
              <a:ext cx="90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population</a:t>
              </a:r>
              <a:endParaRPr lang="en-US"/>
            </a:p>
          </xdr:txBody>
        </xdr:sp>
        <xdr:sp macro="" textlink="">
          <xdr:nvSpPr>
            <xdr:cNvPr id="693359" name="Rectangle 1135"/>
            <xdr:cNvSpPr>
              <a:spLocks noChangeArrowheads="1"/>
            </xdr:cNvSpPr>
          </xdr:nvSpPr>
          <xdr:spPr bwMode="auto">
            <a:xfrm>
              <a:off x="3180" y="6785"/>
              <a:ext cx="15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358" name="Rectangle 1134"/>
            <xdr:cNvSpPr>
              <a:spLocks noChangeArrowheads="1"/>
            </xdr:cNvSpPr>
          </xdr:nvSpPr>
          <xdr:spPr bwMode="auto">
            <a:xfrm>
              <a:off x="3374" y="6785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57" name="Rectangle 1133"/>
            <xdr:cNvSpPr>
              <a:spLocks noChangeArrowheads="1"/>
            </xdr:cNvSpPr>
          </xdr:nvSpPr>
          <xdr:spPr bwMode="auto">
            <a:xfrm>
              <a:off x="3697" y="6785"/>
              <a:ext cx="73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Cayman</a:t>
              </a:r>
              <a:endParaRPr lang="en-US"/>
            </a:p>
          </xdr:txBody>
        </xdr:sp>
        <xdr:sp macro="" textlink="">
          <xdr:nvSpPr>
            <xdr:cNvPr id="693356" name="Rectangle 1132"/>
            <xdr:cNvSpPr>
              <a:spLocks noChangeArrowheads="1"/>
            </xdr:cNvSpPr>
          </xdr:nvSpPr>
          <xdr:spPr bwMode="auto">
            <a:xfrm>
              <a:off x="4460" y="6785"/>
              <a:ext cx="62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Islands</a:t>
              </a:r>
              <a:endParaRPr lang="en-US"/>
            </a:p>
          </xdr:txBody>
        </xdr:sp>
        <xdr:sp macro="" textlink="">
          <xdr:nvSpPr>
            <xdr:cNvPr id="693355" name="Rectangle 1131"/>
            <xdr:cNvSpPr>
              <a:spLocks noChangeArrowheads="1"/>
            </xdr:cNvSpPr>
          </xdr:nvSpPr>
          <xdr:spPr bwMode="auto">
            <a:xfrm>
              <a:off x="5119" y="6785"/>
              <a:ext cx="35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was</a:t>
              </a:r>
              <a:endParaRPr lang="en-US"/>
            </a:p>
          </xdr:txBody>
        </xdr:sp>
        <xdr:sp macro="" textlink="">
          <xdr:nvSpPr>
            <xdr:cNvPr id="693354" name="Rectangle 1130"/>
            <xdr:cNvSpPr>
              <a:spLocks noChangeArrowheads="1"/>
            </xdr:cNvSpPr>
          </xdr:nvSpPr>
          <xdr:spPr bwMode="auto">
            <a:xfrm>
              <a:off x="5520" y="6785"/>
              <a:ext cx="85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estimated</a:t>
              </a:r>
              <a:endParaRPr lang="en-US"/>
            </a:p>
          </xdr:txBody>
        </xdr:sp>
        <xdr:sp macro="" textlink="">
          <xdr:nvSpPr>
            <xdr:cNvPr id="693353" name="Rectangle 1129"/>
            <xdr:cNvSpPr>
              <a:spLocks noChangeArrowheads="1"/>
            </xdr:cNvSpPr>
          </xdr:nvSpPr>
          <xdr:spPr bwMode="auto">
            <a:xfrm>
              <a:off x="6412" y="6785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at</a:t>
              </a:r>
              <a:endParaRPr lang="en-US"/>
            </a:p>
          </xdr:txBody>
        </xdr:sp>
        <xdr:sp macro="" textlink="">
          <xdr:nvSpPr>
            <xdr:cNvPr id="693352" name="Rectangle 1128"/>
            <xdr:cNvSpPr>
              <a:spLocks noChangeArrowheads="1"/>
            </xdr:cNvSpPr>
          </xdr:nvSpPr>
          <xdr:spPr bwMode="auto">
            <a:xfrm>
              <a:off x="6619" y="6785"/>
              <a:ext cx="60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57,009</a:t>
              </a:r>
              <a:endParaRPr lang="en-US"/>
            </a:p>
          </xdr:txBody>
        </xdr:sp>
        <xdr:sp macro="" textlink="">
          <xdr:nvSpPr>
            <xdr:cNvPr id="693351" name="Rectangle 1127"/>
            <xdr:cNvSpPr>
              <a:spLocks noChangeArrowheads="1"/>
            </xdr:cNvSpPr>
          </xdr:nvSpPr>
          <xdr:spPr bwMode="auto">
            <a:xfrm>
              <a:off x="7253" y="6785"/>
              <a:ext cx="15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350" name="Rectangle 1126"/>
            <xdr:cNvSpPr>
              <a:spLocks noChangeArrowheads="1"/>
            </xdr:cNvSpPr>
          </xdr:nvSpPr>
          <xdr:spPr bwMode="auto">
            <a:xfrm>
              <a:off x="7446" y="6785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49" name="Rectangle 1125"/>
            <xdr:cNvSpPr>
              <a:spLocks noChangeArrowheads="1"/>
            </xdr:cNvSpPr>
          </xdr:nvSpPr>
          <xdr:spPr bwMode="auto">
            <a:xfrm>
              <a:off x="7770" y="6785"/>
              <a:ext cx="43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2008</a:t>
              </a:r>
              <a:endParaRPr lang="en-US"/>
            </a:p>
          </xdr:txBody>
        </xdr:sp>
        <xdr:sp macro="" textlink="">
          <xdr:nvSpPr>
            <xdr:cNvPr id="693348" name="Rectangle 1124"/>
            <xdr:cNvSpPr>
              <a:spLocks noChangeArrowheads="1"/>
            </xdr:cNvSpPr>
          </xdr:nvSpPr>
          <xdr:spPr bwMode="auto">
            <a:xfrm>
              <a:off x="8235" y="6785"/>
              <a:ext cx="41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LFS,</a:t>
              </a:r>
              <a:endParaRPr lang="en-US"/>
            </a:p>
          </xdr:txBody>
        </xdr:sp>
        <xdr:sp macro="" textlink="">
          <xdr:nvSpPr>
            <xdr:cNvPr id="693347" name="Rectangle 1123"/>
            <xdr:cNvSpPr>
              <a:spLocks noChangeArrowheads="1"/>
            </xdr:cNvSpPr>
          </xdr:nvSpPr>
          <xdr:spPr bwMode="auto">
            <a:xfrm>
              <a:off x="8700" y="6785"/>
              <a:ext cx="3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346" name="Rectangle 1122"/>
            <xdr:cNvSpPr>
              <a:spLocks noChangeArrowheads="1"/>
            </xdr:cNvSpPr>
          </xdr:nvSpPr>
          <xdr:spPr bwMode="auto">
            <a:xfrm>
              <a:off x="9062" y="6785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45" name="Rectangle 1121"/>
            <xdr:cNvSpPr>
              <a:spLocks noChangeArrowheads="1"/>
            </xdr:cNvSpPr>
          </xdr:nvSpPr>
          <xdr:spPr bwMode="auto">
            <a:xfrm>
              <a:off x="39" y="7031"/>
              <a:ext cx="632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95% confidence interval was calculated to be between 55,200 to 58,800.</a:t>
              </a:r>
              <a:endParaRPr lang="en-US"/>
            </a:p>
          </xdr:txBody>
        </xdr:sp>
        <xdr:sp macro="" textlink="">
          <xdr:nvSpPr>
            <xdr:cNvPr id="693344" name="Rectangle 1120"/>
            <xdr:cNvSpPr>
              <a:spLocks noChangeArrowheads="1"/>
            </xdr:cNvSpPr>
          </xdr:nvSpPr>
          <xdr:spPr bwMode="auto">
            <a:xfrm>
              <a:off x="39" y="7509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343" name="Rectangle 1119"/>
            <xdr:cNvSpPr>
              <a:spLocks noChangeArrowheads="1"/>
            </xdr:cNvSpPr>
          </xdr:nvSpPr>
          <xdr:spPr bwMode="auto">
            <a:xfrm>
              <a:off x="271" y="7509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42" name="Rectangle 1118"/>
            <xdr:cNvSpPr>
              <a:spLocks noChangeArrowheads="1"/>
            </xdr:cNvSpPr>
          </xdr:nvSpPr>
          <xdr:spPr bwMode="auto">
            <a:xfrm>
              <a:off x="621" y="7509"/>
              <a:ext cx="41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LFS,</a:t>
              </a:r>
              <a:endParaRPr lang="en-US"/>
            </a:p>
          </xdr:txBody>
        </xdr:sp>
        <xdr:sp macro="" textlink="">
          <xdr:nvSpPr>
            <xdr:cNvPr id="693341" name="Rectangle 1117"/>
            <xdr:cNvSpPr>
              <a:spLocks noChangeArrowheads="1"/>
            </xdr:cNvSpPr>
          </xdr:nvSpPr>
          <xdr:spPr bwMode="auto">
            <a:xfrm>
              <a:off x="1112" y="7509"/>
              <a:ext cx="90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population</a:t>
              </a:r>
              <a:endParaRPr lang="en-US"/>
            </a:p>
          </xdr:txBody>
        </xdr:sp>
        <xdr:sp macro="" textlink="">
          <xdr:nvSpPr>
            <xdr:cNvPr id="693340" name="Rectangle 1116"/>
            <xdr:cNvSpPr>
              <a:spLocks noChangeArrowheads="1"/>
            </xdr:cNvSpPr>
          </xdr:nvSpPr>
          <xdr:spPr bwMode="auto">
            <a:xfrm>
              <a:off x="2056" y="7509"/>
              <a:ext cx="59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means</a:t>
              </a:r>
              <a:endParaRPr lang="en-US"/>
            </a:p>
          </xdr:txBody>
        </xdr:sp>
        <xdr:sp macro="" textlink="">
          <xdr:nvSpPr>
            <xdr:cNvPr id="693339" name="Rectangle 1115"/>
            <xdr:cNvSpPr>
              <a:spLocks noChangeArrowheads="1"/>
            </xdr:cNvSpPr>
          </xdr:nvSpPr>
          <xdr:spPr bwMode="auto">
            <a:xfrm>
              <a:off x="2728" y="7509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38" name="Rectangle 1114"/>
            <xdr:cNvSpPr>
              <a:spLocks noChangeArrowheads="1"/>
            </xdr:cNvSpPr>
          </xdr:nvSpPr>
          <xdr:spPr bwMode="auto">
            <a:xfrm>
              <a:off x="3077" y="7509"/>
              <a:ext cx="76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“resident</a:t>
              </a:r>
              <a:endParaRPr lang="en-US"/>
            </a:p>
          </xdr:txBody>
        </xdr:sp>
        <xdr:sp macro="" textlink="">
          <xdr:nvSpPr>
            <xdr:cNvPr id="693337" name="Rectangle 1113"/>
            <xdr:cNvSpPr>
              <a:spLocks noChangeArrowheads="1"/>
            </xdr:cNvSpPr>
          </xdr:nvSpPr>
          <xdr:spPr bwMode="auto">
            <a:xfrm>
              <a:off x="3904" y="7509"/>
              <a:ext cx="103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population”;</a:t>
              </a:r>
              <a:endParaRPr lang="en-US"/>
            </a:p>
          </xdr:txBody>
        </xdr:sp>
        <xdr:sp macro="" textlink="">
          <xdr:nvSpPr>
            <xdr:cNvPr id="693336" name="Rectangle 1112"/>
            <xdr:cNvSpPr>
              <a:spLocks noChangeArrowheads="1"/>
            </xdr:cNvSpPr>
          </xdr:nvSpPr>
          <xdr:spPr bwMode="auto">
            <a:xfrm>
              <a:off x="4964" y="7509"/>
              <a:ext cx="3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that</a:t>
              </a:r>
              <a:endParaRPr lang="en-US"/>
            </a:p>
          </xdr:txBody>
        </xdr:sp>
        <xdr:sp macro="" textlink="">
          <xdr:nvSpPr>
            <xdr:cNvPr id="693335" name="Rectangle 1111"/>
            <xdr:cNvSpPr>
              <a:spLocks noChangeArrowheads="1"/>
            </xdr:cNvSpPr>
          </xdr:nvSpPr>
          <xdr:spPr bwMode="auto">
            <a:xfrm>
              <a:off x="5365" y="7509"/>
              <a:ext cx="14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</a:t>
              </a:r>
              <a:endParaRPr lang="en-US"/>
            </a:p>
          </xdr:txBody>
        </xdr:sp>
        <xdr:sp macro="" textlink="">
          <xdr:nvSpPr>
            <xdr:cNvPr id="693334" name="Rectangle 1110"/>
            <xdr:cNvSpPr>
              <a:spLocks noChangeArrowheads="1"/>
            </xdr:cNvSpPr>
          </xdr:nvSpPr>
          <xdr:spPr bwMode="auto">
            <a:xfrm>
              <a:off x="5598" y="7509"/>
              <a:ext cx="70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persons</a:t>
              </a:r>
              <a:endParaRPr lang="en-US"/>
            </a:p>
          </xdr:txBody>
        </xdr:sp>
        <xdr:sp macro="" textlink="">
          <xdr:nvSpPr>
            <xdr:cNvPr id="693333" name="Rectangle 1109"/>
            <xdr:cNvSpPr>
              <a:spLocks noChangeArrowheads="1"/>
            </xdr:cNvSpPr>
          </xdr:nvSpPr>
          <xdr:spPr bwMode="auto">
            <a:xfrm>
              <a:off x="6373" y="7509"/>
              <a:ext cx="62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staying</a:t>
              </a:r>
              <a:endParaRPr lang="en-US"/>
            </a:p>
          </xdr:txBody>
        </xdr:sp>
        <xdr:sp macro="" textlink="">
          <xdr:nvSpPr>
            <xdr:cNvPr id="693332" name="Rectangle 1108"/>
            <xdr:cNvSpPr>
              <a:spLocks noChangeArrowheads="1"/>
            </xdr:cNvSpPr>
          </xdr:nvSpPr>
          <xdr:spPr bwMode="auto">
            <a:xfrm>
              <a:off x="7059" y="7509"/>
              <a:ext cx="17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or</a:t>
              </a:r>
              <a:endParaRPr lang="en-US"/>
            </a:p>
          </xdr:txBody>
        </xdr:sp>
        <xdr:sp macro="" textlink="">
          <xdr:nvSpPr>
            <xdr:cNvPr id="693331" name="Rectangle 1107"/>
            <xdr:cNvSpPr>
              <a:spLocks noChangeArrowheads="1"/>
            </xdr:cNvSpPr>
          </xdr:nvSpPr>
          <xdr:spPr bwMode="auto">
            <a:xfrm>
              <a:off x="7317" y="7509"/>
              <a:ext cx="80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intending</a:t>
              </a:r>
              <a:endParaRPr lang="en-US"/>
            </a:p>
          </xdr:txBody>
        </xdr:sp>
        <xdr:sp macro="" textlink="">
          <xdr:nvSpPr>
            <xdr:cNvPr id="693330" name="Rectangle 1106"/>
            <xdr:cNvSpPr>
              <a:spLocks noChangeArrowheads="1"/>
            </xdr:cNvSpPr>
          </xdr:nvSpPr>
          <xdr:spPr bwMode="auto">
            <a:xfrm>
              <a:off x="8157" y="7509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</a:t>
              </a:r>
              <a:endParaRPr lang="en-US"/>
            </a:p>
          </xdr:txBody>
        </xdr:sp>
        <xdr:sp macro="" textlink="">
          <xdr:nvSpPr>
            <xdr:cNvPr id="693329" name="Rectangle 1105"/>
            <xdr:cNvSpPr>
              <a:spLocks noChangeArrowheads="1"/>
            </xdr:cNvSpPr>
          </xdr:nvSpPr>
          <xdr:spPr bwMode="auto">
            <a:xfrm>
              <a:off x="8403" y="7509"/>
              <a:ext cx="36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stay</a:t>
              </a:r>
              <a:endParaRPr lang="en-US"/>
            </a:p>
          </xdr:txBody>
        </xdr:sp>
        <xdr:sp macro="" textlink="">
          <xdr:nvSpPr>
            <xdr:cNvPr id="693328" name="Rectangle 1104"/>
            <xdr:cNvSpPr>
              <a:spLocks noChangeArrowheads="1"/>
            </xdr:cNvSpPr>
          </xdr:nvSpPr>
          <xdr:spPr bwMode="auto">
            <a:xfrm>
              <a:off x="8843" y="7509"/>
              <a:ext cx="15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327" name="Rectangle 1103"/>
            <xdr:cNvSpPr>
              <a:spLocks noChangeArrowheads="1"/>
            </xdr:cNvSpPr>
          </xdr:nvSpPr>
          <xdr:spPr bwMode="auto">
            <a:xfrm>
              <a:off x="9062" y="7509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26" name="Rectangle 1102"/>
            <xdr:cNvSpPr>
              <a:spLocks noChangeArrowheads="1"/>
            </xdr:cNvSpPr>
          </xdr:nvSpPr>
          <xdr:spPr bwMode="auto">
            <a:xfrm>
              <a:off x="39" y="7754"/>
              <a:ext cx="73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Cayman</a:t>
              </a:r>
              <a:endParaRPr lang="en-US"/>
            </a:p>
          </xdr:txBody>
        </xdr:sp>
        <xdr:sp macro="" textlink="">
          <xdr:nvSpPr>
            <xdr:cNvPr id="693325" name="Rectangle 1101"/>
            <xdr:cNvSpPr>
              <a:spLocks noChangeArrowheads="1"/>
            </xdr:cNvSpPr>
          </xdr:nvSpPr>
          <xdr:spPr bwMode="auto">
            <a:xfrm>
              <a:off x="840" y="7754"/>
              <a:ext cx="62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Islands</a:t>
              </a:r>
              <a:endParaRPr lang="en-US"/>
            </a:p>
          </xdr:txBody>
        </xdr:sp>
        <xdr:sp macro="" textlink="">
          <xdr:nvSpPr>
            <xdr:cNvPr id="693324" name="Rectangle 1100"/>
            <xdr:cNvSpPr>
              <a:spLocks noChangeArrowheads="1"/>
            </xdr:cNvSpPr>
          </xdr:nvSpPr>
          <xdr:spPr bwMode="auto">
            <a:xfrm>
              <a:off x="1525" y="7754"/>
              <a:ext cx="23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</a:t>
              </a:r>
              <a:endParaRPr lang="en-US"/>
            </a:p>
          </xdr:txBody>
        </xdr:sp>
        <xdr:sp macro="" textlink="">
          <xdr:nvSpPr>
            <xdr:cNvPr id="693323" name="Rectangle 1099"/>
            <xdr:cNvSpPr>
              <a:spLocks noChangeArrowheads="1"/>
            </xdr:cNvSpPr>
          </xdr:nvSpPr>
          <xdr:spPr bwMode="auto">
            <a:xfrm>
              <a:off x="1836" y="7754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at</a:t>
              </a:r>
              <a:endParaRPr lang="en-US"/>
            </a:p>
          </xdr:txBody>
        </xdr:sp>
        <xdr:sp macro="" textlink="">
          <xdr:nvSpPr>
            <xdr:cNvPr id="693322" name="Rectangle 1098"/>
            <xdr:cNvSpPr>
              <a:spLocks noChangeArrowheads="1"/>
            </xdr:cNvSpPr>
          </xdr:nvSpPr>
          <xdr:spPr bwMode="auto">
            <a:xfrm>
              <a:off x="2081" y="7754"/>
              <a:ext cx="41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least</a:t>
              </a:r>
              <a:endParaRPr lang="en-US"/>
            </a:p>
          </xdr:txBody>
        </xdr:sp>
        <xdr:sp macro="" textlink="">
          <xdr:nvSpPr>
            <xdr:cNvPr id="693321" name="Rectangle 1097"/>
            <xdr:cNvSpPr>
              <a:spLocks noChangeArrowheads="1"/>
            </xdr:cNvSpPr>
          </xdr:nvSpPr>
          <xdr:spPr bwMode="auto">
            <a:xfrm>
              <a:off x="2573" y="7754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six</a:t>
              </a:r>
              <a:endParaRPr lang="en-US"/>
            </a:p>
          </xdr:txBody>
        </xdr:sp>
        <xdr:sp macro="" textlink="">
          <xdr:nvSpPr>
            <xdr:cNvPr id="693320" name="Rectangle 1096"/>
            <xdr:cNvSpPr>
              <a:spLocks noChangeArrowheads="1"/>
            </xdr:cNvSpPr>
          </xdr:nvSpPr>
          <xdr:spPr bwMode="auto">
            <a:xfrm>
              <a:off x="2831" y="7754"/>
              <a:ext cx="49" cy="2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 </a:t>
              </a:r>
              <a:endParaRPr lang="en-US"/>
            </a:p>
          </xdr:txBody>
        </xdr:sp>
        <xdr:sp macro="" textlink="">
          <xdr:nvSpPr>
            <xdr:cNvPr id="693319" name="Rectangle 1095"/>
            <xdr:cNvSpPr>
              <a:spLocks noChangeArrowheads="1"/>
            </xdr:cNvSpPr>
          </xdr:nvSpPr>
          <xdr:spPr bwMode="auto">
            <a:xfrm>
              <a:off x="2922" y="7754"/>
              <a:ext cx="70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months.</a:t>
              </a:r>
              <a:endParaRPr lang="en-US"/>
            </a:p>
          </xdr:txBody>
        </xdr:sp>
        <xdr:sp macro="" textlink="">
          <xdr:nvSpPr>
            <xdr:cNvPr id="693318" name="Rectangle 1094"/>
            <xdr:cNvSpPr>
              <a:spLocks noChangeArrowheads="1"/>
            </xdr:cNvSpPr>
          </xdr:nvSpPr>
          <xdr:spPr bwMode="auto">
            <a:xfrm>
              <a:off x="3697" y="7754"/>
              <a:ext cx="133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Visitors/tourists</a:t>
              </a:r>
              <a:endParaRPr lang="en-US"/>
            </a:p>
          </xdr:txBody>
        </xdr:sp>
        <xdr:sp macro="" textlink="">
          <xdr:nvSpPr>
            <xdr:cNvPr id="693317" name="Rectangle 1093"/>
            <xdr:cNvSpPr>
              <a:spLocks noChangeArrowheads="1"/>
            </xdr:cNvSpPr>
          </xdr:nvSpPr>
          <xdr:spPr bwMode="auto">
            <a:xfrm>
              <a:off x="5081" y="7754"/>
              <a:ext cx="36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who</a:t>
              </a:r>
              <a:endParaRPr lang="en-US"/>
            </a:p>
          </xdr:txBody>
        </xdr:sp>
        <xdr:sp macro="" textlink="">
          <xdr:nvSpPr>
            <xdr:cNvPr id="693316" name="Rectangle 1092"/>
            <xdr:cNvSpPr>
              <a:spLocks noChangeArrowheads="1"/>
            </xdr:cNvSpPr>
          </xdr:nvSpPr>
          <xdr:spPr bwMode="auto">
            <a:xfrm>
              <a:off x="5520" y="7754"/>
              <a:ext cx="28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315" name="Rectangle 1091"/>
            <xdr:cNvSpPr>
              <a:spLocks noChangeArrowheads="1"/>
            </xdr:cNvSpPr>
          </xdr:nvSpPr>
          <xdr:spPr bwMode="auto">
            <a:xfrm>
              <a:off x="5895" y="7754"/>
              <a:ext cx="39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here</a:t>
              </a:r>
              <a:endParaRPr lang="en-US"/>
            </a:p>
          </xdr:txBody>
        </xdr:sp>
        <xdr:sp macro="" textlink="">
          <xdr:nvSpPr>
            <xdr:cNvPr id="693314" name="Rectangle 1090"/>
            <xdr:cNvSpPr>
              <a:spLocks noChangeArrowheads="1"/>
            </xdr:cNvSpPr>
          </xdr:nvSpPr>
          <xdr:spPr bwMode="auto">
            <a:xfrm>
              <a:off x="6361" y="7754"/>
              <a:ext cx="23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</a:t>
              </a:r>
              <a:endParaRPr lang="en-US"/>
            </a:p>
          </xdr:txBody>
        </xdr:sp>
        <xdr:sp macro="" textlink="">
          <xdr:nvSpPr>
            <xdr:cNvPr id="693313" name="Rectangle 1089"/>
            <xdr:cNvSpPr>
              <a:spLocks noChangeArrowheads="1"/>
            </xdr:cNvSpPr>
          </xdr:nvSpPr>
          <xdr:spPr bwMode="auto">
            <a:xfrm>
              <a:off x="6684" y="7754"/>
              <a:ext cx="35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less</a:t>
              </a:r>
              <a:endParaRPr lang="en-US"/>
            </a:p>
          </xdr:txBody>
        </xdr:sp>
        <xdr:sp macro="" textlink="">
          <xdr:nvSpPr>
            <xdr:cNvPr id="693312" name="Rectangle 1088"/>
            <xdr:cNvSpPr>
              <a:spLocks noChangeArrowheads="1"/>
            </xdr:cNvSpPr>
          </xdr:nvSpPr>
          <xdr:spPr bwMode="auto">
            <a:xfrm>
              <a:off x="7123" y="7754"/>
              <a:ext cx="38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than</a:t>
              </a:r>
              <a:endParaRPr lang="en-US"/>
            </a:p>
          </xdr:txBody>
        </xdr:sp>
        <xdr:sp macro="" textlink="">
          <xdr:nvSpPr>
            <xdr:cNvPr id="693311" name="Rectangle 1087"/>
            <xdr:cNvSpPr>
              <a:spLocks noChangeArrowheads="1"/>
            </xdr:cNvSpPr>
          </xdr:nvSpPr>
          <xdr:spPr bwMode="auto">
            <a:xfrm>
              <a:off x="7589" y="7754"/>
              <a:ext cx="24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six</a:t>
              </a:r>
              <a:endParaRPr lang="en-US"/>
            </a:p>
          </xdr:txBody>
        </xdr:sp>
        <xdr:sp macro="" textlink="">
          <xdr:nvSpPr>
            <xdr:cNvPr id="693310" name="Rectangle 1086"/>
            <xdr:cNvSpPr>
              <a:spLocks noChangeArrowheads="1"/>
            </xdr:cNvSpPr>
          </xdr:nvSpPr>
          <xdr:spPr bwMode="auto">
            <a:xfrm>
              <a:off x="7912" y="7754"/>
              <a:ext cx="64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months</a:t>
              </a:r>
              <a:endParaRPr lang="en-US"/>
            </a:p>
          </xdr:txBody>
        </xdr:sp>
        <xdr:sp macro="" textlink="">
          <xdr:nvSpPr>
            <xdr:cNvPr id="693309" name="Rectangle 1085"/>
            <xdr:cNvSpPr>
              <a:spLocks noChangeArrowheads="1"/>
            </xdr:cNvSpPr>
          </xdr:nvSpPr>
          <xdr:spPr bwMode="auto">
            <a:xfrm>
              <a:off x="8700" y="7754"/>
              <a:ext cx="28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308" name="Rectangle 1084"/>
            <xdr:cNvSpPr>
              <a:spLocks noChangeArrowheads="1"/>
            </xdr:cNvSpPr>
          </xdr:nvSpPr>
          <xdr:spPr bwMode="auto">
            <a:xfrm>
              <a:off x="9062" y="7754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not</a:t>
              </a:r>
              <a:endParaRPr lang="en-US"/>
            </a:p>
          </xdr:txBody>
        </xdr:sp>
        <xdr:sp macro="" textlink="">
          <xdr:nvSpPr>
            <xdr:cNvPr id="693307" name="Rectangle 1083"/>
            <xdr:cNvSpPr>
              <a:spLocks noChangeArrowheads="1"/>
            </xdr:cNvSpPr>
          </xdr:nvSpPr>
          <xdr:spPr bwMode="auto">
            <a:xfrm>
              <a:off x="39" y="8013"/>
              <a:ext cx="73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included</a:t>
              </a:r>
              <a:endParaRPr lang="en-US"/>
            </a:p>
          </xdr:txBody>
        </xdr:sp>
        <xdr:sp macro="" textlink="">
          <xdr:nvSpPr>
            <xdr:cNvPr id="693306" name="Rectangle 1082"/>
            <xdr:cNvSpPr>
              <a:spLocks noChangeArrowheads="1"/>
            </xdr:cNvSpPr>
          </xdr:nvSpPr>
          <xdr:spPr bwMode="auto">
            <a:xfrm>
              <a:off x="789" y="8013"/>
              <a:ext cx="15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305" name="Rectangle 1081"/>
            <xdr:cNvSpPr>
              <a:spLocks noChangeArrowheads="1"/>
            </xdr:cNvSpPr>
          </xdr:nvSpPr>
          <xdr:spPr bwMode="auto">
            <a:xfrm>
              <a:off x="983" y="8013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304" name="Rectangle 1080"/>
            <xdr:cNvSpPr>
              <a:spLocks noChangeArrowheads="1"/>
            </xdr:cNvSpPr>
          </xdr:nvSpPr>
          <xdr:spPr bwMode="auto">
            <a:xfrm>
              <a:off x="1293" y="8013"/>
              <a:ext cx="70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resident</a:t>
              </a:r>
              <a:endParaRPr lang="en-US"/>
            </a:p>
          </xdr:txBody>
        </xdr:sp>
        <xdr:sp macro="" textlink="">
          <xdr:nvSpPr>
            <xdr:cNvPr id="693303" name="Rectangle 1079"/>
            <xdr:cNvSpPr>
              <a:spLocks noChangeArrowheads="1"/>
            </xdr:cNvSpPr>
          </xdr:nvSpPr>
          <xdr:spPr bwMode="auto">
            <a:xfrm>
              <a:off x="2017" y="8013"/>
              <a:ext cx="9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population.</a:t>
              </a:r>
              <a:endParaRPr lang="en-US"/>
            </a:p>
          </xdr:txBody>
        </xdr:sp>
        <xdr:sp macro="" textlink="">
          <xdr:nvSpPr>
            <xdr:cNvPr id="693302" name="Rectangle 1078"/>
            <xdr:cNvSpPr>
              <a:spLocks noChangeArrowheads="1"/>
            </xdr:cNvSpPr>
          </xdr:nvSpPr>
          <xdr:spPr bwMode="auto">
            <a:xfrm>
              <a:off x="2973" y="8013"/>
              <a:ext cx="38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Also</a:t>
              </a:r>
              <a:endParaRPr lang="en-US"/>
            </a:p>
          </xdr:txBody>
        </xdr:sp>
        <xdr:sp macro="" textlink="">
          <xdr:nvSpPr>
            <xdr:cNvPr id="693301" name="Rectangle 1077"/>
            <xdr:cNvSpPr>
              <a:spLocks noChangeArrowheads="1"/>
            </xdr:cNvSpPr>
          </xdr:nvSpPr>
          <xdr:spPr bwMode="auto">
            <a:xfrm>
              <a:off x="3387" y="8013"/>
              <a:ext cx="70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persons</a:t>
              </a:r>
              <a:endParaRPr lang="en-US"/>
            </a:p>
          </xdr:txBody>
        </xdr:sp>
        <xdr:sp macro="" textlink="">
          <xdr:nvSpPr>
            <xdr:cNvPr id="693300" name="Rectangle 1076"/>
            <xdr:cNvSpPr>
              <a:spLocks noChangeArrowheads="1"/>
            </xdr:cNvSpPr>
          </xdr:nvSpPr>
          <xdr:spPr bwMode="auto">
            <a:xfrm>
              <a:off x="4124" y="8013"/>
              <a:ext cx="15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299" name="Rectangle 1075"/>
            <xdr:cNvSpPr>
              <a:spLocks noChangeArrowheads="1"/>
            </xdr:cNvSpPr>
          </xdr:nvSpPr>
          <xdr:spPr bwMode="auto">
            <a:xfrm>
              <a:off x="4318" y="8013"/>
              <a:ext cx="93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institutions</a:t>
              </a:r>
              <a:endParaRPr lang="en-US"/>
            </a:p>
          </xdr:txBody>
        </xdr:sp>
        <xdr:sp macro="" textlink="">
          <xdr:nvSpPr>
            <xdr:cNvPr id="693298" name="Rectangle 1074"/>
            <xdr:cNvSpPr>
              <a:spLocks noChangeArrowheads="1"/>
            </xdr:cNvSpPr>
          </xdr:nvSpPr>
          <xdr:spPr bwMode="auto">
            <a:xfrm>
              <a:off x="5275" y="8013"/>
              <a:ext cx="23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</a:t>
              </a:r>
              <a:endParaRPr lang="en-US"/>
            </a:p>
          </xdr:txBody>
        </xdr:sp>
        <xdr:sp macro="" textlink="">
          <xdr:nvSpPr>
            <xdr:cNvPr id="693297" name="Rectangle 1073"/>
            <xdr:cNvSpPr>
              <a:spLocks noChangeArrowheads="1"/>
            </xdr:cNvSpPr>
          </xdr:nvSpPr>
          <xdr:spPr bwMode="auto">
            <a:xfrm>
              <a:off x="5546" y="8013"/>
              <a:ext cx="44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more</a:t>
              </a:r>
              <a:endParaRPr lang="en-US"/>
            </a:p>
          </xdr:txBody>
        </xdr:sp>
        <xdr:sp macro="" textlink="">
          <xdr:nvSpPr>
            <xdr:cNvPr id="693296" name="Rectangle 1072"/>
            <xdr:cNvSpPr>
              <a:spLocks noChangeArrowheads="1"/>
            </xdr:cNvSpPr>
          </xdr:nvSpPr>
          <xdr:spPr bwMode="auto">
            <a:xfrm>
              <a:off x="6050" y="8013"/>
              <a:ext cx="38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than</a:t>
              </a:r>
              <a:endParaRPr lang="en-US"/>
            </a:p>
          </xdr:txBody>
        </xdr:sp>
        <xdr:sp macro="" textlink="">
          <xdr:nvSpPr>
            <xdr:cNvPr id="693295" name="Rectangle 1071"/>
            <xdr:cNvSpPr>
              <a:spLocks noChangeArrowheads="1"/>
            </xdr:cNvSpPr>
          </xdr:nvSpPr>
          <xdr:spPr bwMode="auto">
            <a:xfrm>
              <a:off x="6464" y="8013"/>
              <a:ext cx="24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six</a:t>
              </a:r>
              <a:endParaRPr lang="en-US"/>
            </a:p>
          </xdr:txBody>
        </xdr:sp>
        <xdr:sp macro="" textlink="">
          <xdr:nvSpPr>
            <xdr:cNvPr id="693294" name="Rectangle 1070"/>
            <xdr:cNvSpPr>
              <a:spLocks noChangeArrowheads="1"/>
            </xdr:cNvSpPr>
          </xdr:nvSpPr>
          <xdr:spPr bwMode="auto">
            <a:xfrm>
              <a:off x="6761" y="8013"/>
              <a:ext cx="64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months</a:t>
              </a:r>
              <a:endParaRPr lang="en-US"/>
            </a:p>
          </xdr:txBody>
        </xdr:sp>
        <xdr:sp macro="" textlink="">
          <xdr:nvSpPr>
            <xdr:cNvPr id="693293" name="Rectangle 1069"/>
            <xdr:cNvSpPr>
              <a:spLocks noChangeArrowheads="1"/>
            </xdr:cNvSpPr>
          </xdr:nvSpPr>
          <xdr:spPr bwMode="auto">
            <a:xfrm>
              <a:off x="7446" y="8013"/>
              <a:ext cx="3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292" name="Rectangle 1068"/>
            <xdr:cNvSpPr>
              <a:spLocks noChangeArrowheads="1"/>
            </xdr:cNvSpPr>
          </xdr:nvSpPr>
          <xdr:spPr bwMode="auto">
            <a:xfrm>
              <a:off x="7873" y="8013"/>
              <a:ext cx="70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resident</a:t>
              </a:r>
              <a:endParaRPr lang="en-US"/>
            </a:p>
          </xdr:txBody>
        </xdr:sp>
        <xdr:sp macro="" textlink="">
          <xdr:nvSpPr>
            <xdr:cNvPr id="693291" name="Rectangle 1067"/>
            <xdr:cNvSpPr>
              <a:spLocks noChangeArrowheads="1"/>
            </xdr:cNvSpPr>
          </xdr:nvSpPr>
          <xdr:spPr bwMode="auto">
            <a:xfrm>
              <a:off x="8597" y="8013"/>
              <a:ext cx="74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students</a:t>
              </a:r>
              <a:endParaRPr lang="en-US"/>
            </a:p>
          </xdr:txBody>
        </xdr:sp>
        <xdr:sp macro="" textlink="">
          <xdr:nvSpPr>
            <xdr:cNvPr id="693290" name="Rectangle 1066"/>
            <xdr:cNvSpPr>
              <a:spLocks noChangeArrowheads="1"/>
            </xdr:cNvSpPr>
          </xdr:nvSpPr>
          <xdr:spPr bwMode="auto">
            <a:xfrm>
              <a:off x="39" y="8258"/>
              <a:ext cx="423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abroad for more than six months are excluded.   </a:t>
              </a:r>
              <a:endParaRPr lang="en-US"/>
            </a:p>
          </xdr:txBody>
        </xdr:sp>
        <xdr:sp macro="" textlink="">
          <xdr:nvSpPr>
            <xdr:cNvPr id="693289" name="Rectangle 1065"/>
            <xdr:cNvSpPr>
              <a:spLocks noChangeArrowheads="1"/>
            </xdr:cNvSpPr>
          </xdr:nvSpPr>
          <xdr:spPr bwMode="auto">
            <a:xfrm>
              <a:off x="39" y="8478"/>
              <a:ext cx="49" cy="2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 </a:t>
              </a:r>
              <a:endParaRPr lang="en-US"/>
            </a:p>
          </xdr:txBody>
        </xdr:sp>
        <xdr:sp macro="" textlink="">
          <xdr:nvSpPr>
            <xdr:cNvPr id="693288" name="Rectangle 1064"/>
            <xdr:cNvSpPr>
              <a:spLocks noChangeArrowheads="1"/>
            </xdr:cNvSpPr>
          </xdr:nvSpPr>
          <xdr:spPr bwMode="auto">
            <a:xfrm>
              <a:off x="3684" y="8737"/>
              <a:ext cx="211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Note on Work Permits </a:t>
              </a:r>
              <a:endParaRPr lang="en-US"/>
            </a:p>
          </xdr:txBody>
        </xdr:sp>
        <xdr:sp macro="" textlink="">
          <xdr:nvSpPr>
            <xdr:cNvPr id="693287" name="Rectangle 1063"/>
            <xdr:cNvSpPr>
              <a:spLocks noChangeArrowheads="1"/>
            </xdr:cNvSpPr>
          </xdr:nvSpPr>
          <xdr:spPr bwMode="auto">
            <a:xfrm>
              <a:off x="39" y="9008"/>
              <a:ext cx="46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Work</a:t>
              </a:r>
              <a:endParaRPr lang="en-US"/>
            </a:p>
          </xdr:txBody>
        </xdr:sp>
        <xdr:sp macro="" textlink="">
          <xdr:nvSpPr>
            <xdr:cNvPr id="693286" name="Rectangle 1062"/>
            <xdr:cNvSpPr>
              <a:spLocks noChangeArrowheads="1"/>
            </xdr:cNvSpPr>
          </xdr:nvSpPr>
          <xdr:spPr bwMode="auto">
            <a:xfrm>
              <a:off x="595" y="9008"/>
              <a:ext cx="54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permit</a:t>
              </a:r>
              <a:endParaRPr lang="en-US"/>
            </a:p>
          </xdr:txBody>
        </xdr:sp>
        <xdr:sp macro="" textlink="">
          <xdr:nvSpPr>
            <xdr:cNvPr id="693285" name="Rectangle 1061"/>
            <xdr:cNvSpPr>
              <a:spLocks noChangeArrowheads="1"/>
            </xdr:cNvSpPr>
          </xdr:nvSpPr>
          <xdr:spPr bwMode="auto">
            <a:xfrm>
              <a:off x="1228" y="9008"/>
              <a:ext cx="76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numbers</a:t>
              </a:r>
              <a:endParaRPr lang="en-US"/>
            </a:p>
          </xdr:txBody>
        </xdr:sp>
        <xdr:sp macro="" textlink="">
          <xdr:nvSpPr>
            <xdr:cNvPr id="693284" name="Rectangle 1060"/>
            <xdr:cNvSpPr>
              <a:spLocks noChangeArrowheads="1"/>
            </xdr:cNvSpPr>
          </xdr:nvSpPr>
          <xdr:spPr bwMode="auto">
            <a:xfrm>
              <a:off x="2081" y="9008"/>
              <a:ext cx="28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283" name="Rectangle 1059"/>
            <xdr:cNvSpPr>
              <a:spLocks noChangeArrowheads="1"/>
            </xdr:cNvSpPr>
          </xdr:nvSpPr>
          <xdr:spPr bwMode="auto">
            <a:xfrm>
              <a:off x="2456" y="9008"/>
              <a:ext cx="64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derived</a:t>
              </a:r>
              <a:endParaRPr lang="en-US"/>
            </a:p>
          </xdr:txBody>
        </xdr:sp>
        <xdr:sp macro="" textlink="">
          <xdr:nvSpPr>
            <xdr:cNvPr id="693282" name="Rectangle 1058"/>
            <xdr:cNvSpPr>
              <a:spLocks noChangeArrowheads="1"/>
            </xdr:cNvSpPr>
          </xdr:nvSpPr>
          <xdr:spPr bwMode="auto">
            <a:xfrm>
              <a:off x="3167" y="9008"/>
              <a:ext cx="135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administratively</a:t>
              </a:r>
              <a:endParaRPr lang="en-US"/>
            </a:p>
          </xdr:txBody>
        </xdr:sp>
        <xdr:sp macro="" textlink="">
          <xdr:nvSpPr>
            <xdr:cNvPr id="693281" name="Rectangle 1057"/>
            <xdr:cNvSpPr>
              <a:spLocks noChangeArrowheads="1"/>
            </xdr:cNvSpPr>
          </xdr:nvSpPr>
          <xdr:spPr bwMode="auto">
            <a:xfrm>
              <a:off x="4564" y="9008"/>
              <a:ext cx="39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from</a:t>
              </a:r>
              <a:endParaRPr lang="en-US"/>
            </a:p>
          </xdr:txBody>
        </xdr:sp>
        <xdr:sp macro="" textlink="">
          <xdr:nvSpPr>
            <xdr:cNvPr id="693280" name="Rectangle 1056"/>
            <xdr:cNvSpPr>
              <a:spLocks noChangeArrowheads="1"/>
            </xdr:cNvSpPr>
          </xdr:nvSpPr>
          <xdr:spPr bwMode="auto">
            <a:xfrm>
              <a:off x="5055" y="9008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79" name="Rectangle 1055"/>
            <xdr:cNvSpPr>
              <a:spLocks noChangeArrowheads="1"/>
            </xdr:cNvSpPr>
          </xdr:nvSpPr>
          <xdr:spPr bwMode="auto">
            <a:xfrm>
              <a:off x="5417" y="9008"/>
              <a:ext cx="65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records</a:t>
              </a:r>
              <a:endParaRPr lang="en-US"/>
            </a:p>
          </xdr:txBody>
        </xdr:sp>
        <xdr:sp macro="" textlink="">
          <xdr:nvSpPr>
            <xdr:cNvPr id="693278" name="Rectangle 1054"/>
            <xdr:cNvSpPr>
              <a:spLocks noChangeArrowheads="1"/>
            </xdr:cNvSpPr>
          </xdr:nvSpPr>
          <xdr:spPr bwMode="auto">
            <a:xfrm>
              <a:off x="6167" y="9008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of</a:t>
              </a:r>
              <a:endParaRPr lang="en-US"/>
            </a:p>
          </xdr:txBody>
        </xdr:sp>
        <xdr:sp macro="" textlink="">
          <xdr:nvSpPr>
            <xdr:cNvPr id="693277" name="Rectangle 1053"/>
            <xdr:cNvSpPr>
              <a:spLocks noChangeArrowheads="1"/>
            </xdr:cNvSpPr>
          </xdr:nvSpPr>
          <xdr:spPr bwMode="auto">
            <a:xfrm>
              <a:off x="6425" y="9008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76" name="Rectangle 1052"/>
            <xdr:cNvSpPr>
              <a:spLocks noChangeArrowheads="1"/>
            </xdr:cNvSpPr>
          </xdr:nvSpPr>
          <xdr:spPr bwMode="auto">
            <a:xfrm>
              <a:off x="6774" y="9008"/>
              <a:ext cx="10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Immigration</a:t>
              </a:r>
              <a:endParaRPr lang="en-US"/>
            </a:p>
          </xdr:txBody>
        </xdr:sp>
        <xdr:sp macro="" textlink="">
          <xdr:nvSpPr>
            <xdr:cNvPr id="693275" name="Rectangle 1051"/>
            <xdr:cNvSpPr>
              <a:spLocks noChangeArrowheads="1"/>
            </xdr:cNvSpPr>
          </xdr:nvSpPr>
          <xdr:spPr bwMode="auto">
            <a:xfrm>
              <a:off x="7860" y="9008"/>
              <a:ext cx="108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Department.</a:t>
              </a:r>
              <a:endParaRPr lang="en-US"/>
            </a:p>
          </xdr:txBody>
        </xdr:sp>
        <xdr:sp macro="" textlink="">
          <xdr:nvSpPr>
            <xdr:cNvPr id="693274" name="Rectangle 1050"/>
            <xdr:cNvSpPr>
              <a:spLocks noChangeArrowheads="1"/>
            </xdr:cNvSpPr>
          </xdr:nvSpPr>
          <xdr:spPr bwMode="auto">
            <a:xfrm>
              <a:off x="8998" y="9008"/>
              <a:ext cx="34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73" name="Rectangle 1049"/>
            <xdr:cNvSpPr>
              <a:spLocks noChangeArrowheads="1"/>
            </xdr:cNvSpPr>
          </xdr:nvSpPr>
          <xdr:spPr bwMode="auto">
            <a:xfrm>
              <a:off x="39" y="9254"/>
              <a:ext cx="121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completeness</a:t>
              </a:r>
              <a:endParaRPr lang="en-US"/>
            </a:p>
          </xdr:txBody>
        </xdr:sp>
        <xdr:sp macro="" textlink="">
          <xdr:nvSpPr>
            <xdr:cNvPr id="693272" name="Rectangle 1048"/>
            <xdr:cNvSpPr>
              <a:spLocks noChangeArrowheads="1"/>
            </xdr:cNvSpPr>
          </xdr:nvSpPr>
          <xdr:spPr bwMode="auto">
            <a:xfrm>
              <a:off x="1306" y="9254"/>
              <a:ext cx="3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271" name="Rectangle 1047"/>
            <xdr:cNvSpPr>
              <a:spLocks noChangeArrowheads="1"/>
            </xdr:cNvSpPr>
          </xdr:nvSpPr>
          <xdr:spPr bwMode="auto">
            <a:xfrm>
              <a:off x="1694" y="9254"/>
              <a:ext cx="57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quality</a:t>
              </a:r>
              <a:endParaRPr lang="en-US"/>
            </a:p>
          </xdr:txBody>
        </xdr:sp>
        <xdr:sp macro="" textlink="">
          <xdr:nvSpPr>
            <xdr:cNvPr id="693270" name="Rectangle 1046"/>
            <xdr:cNvSpPr>
              <a:spLocks noChangeArrowheads="1"/>
            </xdr:cNvSpPr>
          </xdr:nvSpPr>
          <xdr:spPr bwMode="auto">
            <a:xfrm>
              <a:off x="2301" y="9254"/>
              <a:ext cx="83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validation</a:t>
              </a:r>
              <a:endParaRPr lang="en-US"/>
            </a:p>
          </xdr:txBody>
        </xdr:sp>
        <xdr:sp macro="" textlink="">
          <xdr:nvSpPr>
            <xdr:cNvPr id="693269" name="Rectangle 1045"/>
            <xdr:cNvSpPr>
              <a:spLocks noChangeArrowheads="1"/>
            </xdr:cNvSpPr>
          </xdr:nvSpPr>
          <xdr:spPr bwMode="auto">
            <a:xfrm>
              <a:off x="3154" y="9254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of</a:t>
              </a:r>
              <a:endParaRPr lang="en-US"/>
            </a:p>
          </xdr:txBody>
        </xdr:sp>
        <xdr:sp macro="" textlink="">
          <xdr:nvSpPr>
            <xdr:cNvPr id="693268" name="Rectangle 1044"/>
            <xdr:cNvSpPr>
              <a:spLocks noChangeArrowheads="1"/>
            </xdr:cNvSpPr>
          </xdr:nvSpPr>
          <xdr:spPr bwMode="auto">
            <a:xfrm>
              <a:off x="3387" y="9254"/>
              <a:ext cx="30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this</a:t>
              </a:r>
              <a:endParaRPr lang="en-US"/>
            </a:p>
          </xdr:txBody>
        </xdr:sp>
        <xdr:sp macro="" textlink="">
          <xdr:nvSpPr>
            <xdr:cNvPr id="693267" name="Rectangle 1043"/>
            <xdr:cNvSpPr>
              <a:spLocks noChangeArrowheads="1"/>
            </xdr:cNvSpPr>
          </xdr:nvSpPr>
          <xdr:spPr bwMode="auto">
            <a:xfrm>
              <a:off x="3762" y="9254"/>
              <a:ext cx="117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adminstrative</a:t>
              </a:r>
              <a:endParaRPr lang="en-US"/>
            </a:p>
          </xdr:txBody>
        </xdr:sp>
        <xdr:sp macro="" textlink="">
          <xdr:nvSpPr>
            <xdr:cNvPr id="693266" name="Rectangle 1042"/>
            <xdr:cNvSpPr>
              <a:spLocks noChangeArrowheads="1"/>
            </xdr:cNvSpPr>
          </xdr:nvSpPr>
          <xdr:spPr bwMode="auto">
            <a:xfrm>
              <a:off x="4964" y="9254"/>
              <a:ext cx="59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source</a:t>
              </a:r>
              <a:endParaRPr lang="en-US"/>
            </a:p>
          </xdr:txBody>
        </xdr:sp>
        <xdr:sp macro="" textlink="">
          <xdr:nvSpPr>
            <xdr:cNvPr id="693265" name="Rectangle 1041"/>
            <xdr:cNvSpPr>
              <a:spLocks noChangeArrowheads="1"/>
            </xdr:cNvSpPr>
          </xdr:nvSpPr>
          <xdr:spPr bwMode="auto">
            <a:xfrm>
              <a:off x="5624" y="9254"/>
              <a:ext cx="60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remain</a:t>
              </a:r>
              <a:endParaRPr lang="en-US"/>
            </a:p>
          </xdr:txBody>
        </xdr:sp>
        <xdr:sp macro="" textlink="">
          <xdr:nvSpPr>
            <xdr:cNvPr id="693264" name="Rectangle 1040"/>
            <xdr:cNvSpPr>
              <a:spLocks noChangeArrowheads="1"/>
            </xdr:cNvSpPr>
          </xdr:nvSpPr>
          <xdr:spPr bwMode="auto">
            <a:xfrm>
              <a:off x="6283" y="9254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63" name="Rectangle 1039"/>
            <xdr:cNvSpPr>
              <a:spLocks noChangeArrowheads="1"/>
            </xdr:cNvSpPr>
          </xdr:nvSpPr>
          <xdr:spPr bwMode="auto">
            <a:xfrm>
              <a:off x="6619" y="9254"/>
              <a:ext cx="113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responsibility</a:t>
              </a:r>
              <a:endParaRPr lang="en-US"/>
            </a:p>
          </xdr:txBody>
        </xdr:sp>
        <xdr:sp macro="" textlink="">
          <xdr:nvSpPr>
            <xdr:cNvPr id="693262" name="Rectangle 1038"/>
            <xdr:cNvSpPr>
              <a:spLocks noChangeArrowheads="1"/>
            </xdr:cNvSpPr>
          </xdr:nvSpPr>
          <xdr:spPr bwMode="auto">
            <a:xfrm>
              <a:off x="7783" y="9254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of</a:t>
              </a:r>
              <a:endParaRPr lang="en-US"/>
            </a:p>
          </xdr:txBody>
        </xdr:sp>
        <xdr:sp macro="" textlink="">
          <xdr:nvSpPr>
            <xdr:cNvPr id="693261" name="Rectangle 1037"/>
            <xdr:cNvSpPr>
              <a:spLocks noChangeArrowheads="1"/>
            </xdr:cNvSpPr>
          </xdr:nvSpPr>
          <xdr:spPr bwMode="auto">
            <a:xfrm>
              <a:off x="8015" y="9254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60" name="Rectangle 1036"/>
            <xdr:cNvSpPr>
              <a:spLocks noChangeArrowheads="1"/>
            </xdr:cNvSpPr>
          </xdr:nvSpPr>
          <xdr:spPr bwMode="auto">
            <a:xfrm>
              <a:off x="8338" y="9254"/>
              <a:ext cx="10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Immigration</a:t>
              </a:r>
              <a:endParaRPr lang="en-US"/>
            </a:p>
          </xdr:txBody>
        </xdr:sp>
        <xdr:sp macro="" textlink="">
          <xdr:nvSpPr>
            <xdr:cNvPr id="693259" name="Rectangle 1035"/>
            <xdr:cNvSpPr>
              <a:spLocks noChangeArrowheads="1"/>
            </xdr:cNvSpPr>
          </xdr:nvSpPr>
          <xdr:spPr bwMode="auto">
            <a:xfrm>
              <a:off x="39" y="9499"/>
              <a:ext cx="108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Department.</a:t>
              </a:r>
              <a:endParaRPr lang="en-US"/>
            </a:p>
          </xdr:txBody>
        </xdr:sp>
        <xdr:sp macro="" textlink="">
          <xdr:nvSpPr>
            <xdr:cNvPr id="693258" name="Rectangle 1034"/>
            <xdr:cNvSpPr>
              <a:spLocks noChangeArrowheads="1"/>
            </xdr:cNvSpPr>
          </xdr:nvSpPr>
          <xdr:spPr bwMode="auto">
            <a:xfrm>
              <a:off x="1138" y="9499"/>
              <a:ext cx="107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Accordingly,</a:t>
              </a:r>
              <a:endParaRPr lang="en-US"/>
            </a:p>
          </xdr:txBody>
        </xdr:sp>
        <xdr:sp macro="" textlink="">
          <xdr:nvSpPr>
            <xdr:cNvPr id="693257" name="Rectangle 1033"/>
            <xdr:cNvSpPr>
              <a:spLocks noChangeArrowheads="1"/>
            </xdr:cNvSpPr>
          </xdr:nvSpPr>
          <xdr:spPr bwMode="auto">
            <a:xfrm>
              <a:off x="2211" y="9499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56" name="Rectangle 1032"/>
            <xdr:cNvSpPr>
              <a:spLocks noChangeArrowheads="1"/>
            </xdr:cNvSpPr>
          </xdr:nvSpPr>
          <xdr:spPr bwMode="auto">
            <a:xfrm>
              <a:off x="2521" y="9499"/>
              <a:ext cx="38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data</a:t>
              </a:r>
              <a:endParaRPr lang="en-US"/>
            </a:p>
          </xdr:txBody>
        </xdr:sp>
        <xdr:sp macro="" textlink="">
          <xdr:nvSpPr>
            <xdr:cNvPr id="693255" name="Rectangle 1031"/>
            <xdr:cNvSpPr>
              <a:spLocks noChangeArrowheads="1"/>
            </xdr:cNvSpPr>
          </xdr:nvSpPr>
          <xdr:spPr bwMode="auto">
            <a:xfrm>
              <a:off x="2935" y="9499"/>
              <a:ext cx="77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collected</a:t>
              </a:r>
              <a:endParaRPr lang="en-US"/>
            </a:p>
          </xdr:txBody>
        </xdr:sp>
        <xdr:sp macro="" textlink="">
          <xdr:nvSpPr>
            <xdr:cNvPr id="693254" name="Rectangle 1030"/>
            <xdr:cNvSpPr>
              <a:spLocks noChangeArrowheads="1"/>
            </xdr:cNvSpPr>
          </xdr:nvSpPr>
          <xdr:spPr bwMode="auto">
            <a:xfrm>
              <a:off x="3736" y="9499"/>
              <a:ext cx="3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253" name="Rectangle 1029"/>
            <xdr:cNvSpPr>
              <a:spLocks noChangeArrowheads="1"/>
            </xdr:cNvSpPr>
          </xdr:nvSpPr>
          <xdr:spPr bwMode="auto">
            <a:xfrm>
              <a:off x="4098" y="9499"/>
              <a:ext cx="67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collated</a:t>
              </a:r>
              <a:endParaRPr lang="en-US"/>
            </a:p>
          </xdr:txBody>
        </xdr:sp>
        <xdr:sp macro="" textlink="">
          <xdr:nvSpPr>
            <xdr:cNvPr id="693252" name="Rectangle 1028"/>
            <xdr:cNvSpPr>
              <a:spLocks noChangeArrowheads="1"/>
            </xdr:cNvSpPr>
          </xdr:nvSpPr>
          <xdr:spPr bwMode="auto">
            <a:xfrm>
              <a:off x="4796" y="9499"/>
              <a:ext cx="20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by</a:t>
              </a:r>
              <a:endParaRPr lang="en-US"/>
            </a:p>
          </xdr:txBody>
        </xdr:sp>
        <xdr:sp macro="" textlink="">
          <xdr:nvSpPr>
            <xdr:cNvPr id="693251" name="Rectangle 1027"/>
            <xdr:cNvSpPr>
              <a:spLocks noChangeArrowheads="1"/>
            </xdr:cNvSpPr>
          </xdr:nvSpPr>
          <xdr:spPr bwMode="auto">
            <a:xfrm>
              <a:off x="5042" y="9499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50" name="Rectangle 1026"/>
            <xdr:cNvSpPr>
              <a:spLocks noChangeArrowheads="1"/>
            </xdr:cNvSpPr>
          </xdr:nvSpPr>
          <xdr:spPr bwMode="auto">
            <a:xfrm>
              <a:off x="5352" y="9499"/>
              <a:ext cx="10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Immigration</a:t>
              </a:r>
              <a:endParaRPr lang="en-US"/>
            </a:p>
          </xdr:txBody>
        </xdr:sp>
        <xdr:sp macro="" textlink="">
          <xdr:nvSpPr>
            <xdr:cNvPr id="693249" name="Rectangle 1025"/>
            <xdr:cNvSpPr>
              <a:spLocks noChangeArrowheads="1"/>
            </xdr:cNvSpPr>
          </xdr:nvSpPr>
          <xdr:spPr bwMode="auto">
            <a:xfrm>
              <a:off x="6399" y="9499"/>
              <a:ext cx="10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Department</a:t>
              </a:r>
              <a:endParaRPr lang="en-US"/>
            </a:p>
          </xdr:txBody>
        </xdr:sp>
        <xdr:sp macro="" textlink="">
          <xdr:nvSpPr>
            <xdr:cNvPr id="693248" name="Rectangle 1024"/>
            <xdr:cNvSpPr>
              <a:spLocks noChangeArrowheads="1"/>
            </xdr:cNvSpPr>
          </xdr:nvSpPr>
          <xdr:spPr bwMode="auto">
            <a:xfrm>
              <a:off x="7446" y="9499"/>
              <a:ext cx="21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do</a:t>
              </a:r>
              <a:endParaRPr lang="en-US"/>
            </a:p>
          </xdr:txBody>
        </xdr:sp>
        <xdr:sp macro="" textlink="">
          <xdr:nvSpPr>
            <xdr:cNvPr id="693247" name="Rectangle 1023"/>
            <xdr:cNvSpPr>
              <a:spLocks noChangeArrowheads="1"/>
            </xdr:cNvSpPr>
          </xdr:nvSpPr>
          <xdr:spPr bwMode="auto">
            <a:xfrm>
              <a:off x="7718" y="9499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not</a:t>
              </a:r>
              <a:endParaRPr lang="en-US"/>
            </a:p>
          </xdr:txBody>
        </xdr:sp>
        <xdr:sp macro="" textlink="">
          <xdr:nvSpPr>
            <xdr:cNvPr id="693246" name="Rectangle 1022"/>
            <xdr:cNvSpPr>
              <a:spLocks noChangeArrowheads="1"/>
            </xdr:cNvSpPr>
          </xdr:nvSpPr>
          <xdr:spPr bwMode="auto">
            <a:xfrm>
              <a:off x="8028" y="9499"/>
              <a:ext cx="59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accord</a:t>
              </a:r>
              <a:endParaRPr lang="en-US"/>
            </a:p>
          </xdr:txBody>
        </xdr:sp>
        <xdr:sp macro="" textlink="">
          <xdr:nvSpPr>
            <xdr:cNvPr id="693245" name="Rectangle 1021"/>
            <xdr:cNvSpPr>
              <a:spLocks noChangeArrowheads="1"/>
            </xdr:cNvSpPr>
          </xdr:nvSpPr>
          <xdr:spPr bwMode="auto">
            <a:xfrm>
              <a:off x="8675" y="9499"/>
              <a:ext cx="35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with</a:t>
              </a:r>
              <a:endParaRPr lang="en-US"/>
            </a:p>
          </xdr:txBody>
        </xdr:sp>
        <xdr:sp macro="" textlink="">
          <xdr:nvSpPr>
            <xdr:cNvPr id="693244" name="Rectangle 1020"/>
            <xdr:cNvSpPr>
              <a:spLocks noChangeArrowheads="1"/>
            </xdr:cNvSpPr>
          </xdr:nvSpPr>
          <xdr:spPr bwMode="auto">
            <a:xfrm>
              <a:off x="9062" y="9499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43" name="Rectangle 1019"/>
            <xdr:cNvSpPr>
              <a:spLocks noChangeArrowheads="1"/>
            </xdr:cNvSpPr>
          </xdr:nvSpPr>
          <xdr:spPr bwMode="auto">
            <a:xfrm>
              <a:off x="39" y="9745"/>
              <a:ext cx="78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concepts</a:t>
              </a:r>
              <a:endParaRPr lang="en-US"/>
            </a:p>
          </xdr:txBody>
        </xdr:sp>
        <xdr:sp macro="" textlink="">
          <xdr:nvSpPr>
            <xdr:cNvPr id="693242" name="Rectangle 1018"/>
            <xdr:cNvSpPr>
              <a:spLocks noChangeArrowheads="1"/>
            </xdr:cNvSpPr>
          </xdr:nvSpPr>
          <xdr:spPr bwMode="auto">
            <a:xfrm>
              <a:off x="866" y="9745"/>
              <a:ext cx="32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241" name="Rectangle 1017"/>
            <xdr:cNvSpPr>
              <a:spLocks noChangeArrowheads="1"/>
            </xdr:cNvSpPr>
          </xdr:nvSpPr>
          <xdr:spPr bwMode="auto">
            <a:xfrm>
              <a:off x="1228" y="9745"/>
              <a:ext cx="88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definitions</a:t>
              </a:r>
              <a:endParaRPr lang="en-US"/>
            </a:p>
          </xdr:txBody>
        </xdr:sp>
        <xdr:sp macro="" textlink="">
          <xdr:nvSpPr>
            <xdr:cNvPr id="693240" name="Rectangle 1016"/>
            <xdr:cNvSpPr>
              <a:spLocks noChangeArrowheads="1"/>
            </xdr:cNvSpPr>
          </xdr:nvSpPr>
          <xdr:spPr bwMode="auto">
            <a:xfrm>
              <a:off x="2133" y="9745"/>
              <a:ext cx="71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adopted</a:t>
              </a:r>
              <a:endParaRPr lang="en-US"/>
            </a:p>
          </xdr:txBody>
        </xdr:sp>
        <xdr:sp macro="" textlink="">
          <xdr:nvSpPr>
            <xdr:cNvPr id="693239" name="Rectangle 1015"/>
            <xdr:cNvSpPr>
              <a:spLocks noChangeArrowheads="1"/>
            </xdr:cNvSpPr>
          </xdr:nvSpPr>
          <xdr:spPr bwMode="auto">
            <a:xfrm>
              <a:off x="2857" y="9745"/>
              <a:ext cx="20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by</a:t>
              </a:r>
              <a:endParaRPr lang="en-US"/>
            </a:p>
          </xdr:txBody>
        </xdr:sp>
        <xdr:sp macro="" textlink="">
          <xdr:nvSpPr>
            <xdr:cNvPr id="693238" name="Rectangle 1014"/>
            <xdr:cNvSpPr>
              <a:spLocks noChangeArrowheads="1"/>
            </xdr:cNvSpPr>
          </xdr:nvSpPr>
          <xdr:spPr bwMode="auto">
            <a:xfrm>
              <a:off x="3116" y="9745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37" name="Rectangle 1013"/>
            <xdr:cNvSpPr>
              <a:spLocks noChangeArrowheads="1"/>
            </xdr:cNvSpPr>
          </xdr:nvSpPr>
          <xdr:spPr bwMode="auto">
            <a:xfrm>
              <a:off x="3426" y="9745"/>
              <a:ext cx="41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ESO</a:t>
              </a:r>
              <a:endParaRPr lang="en-US"/>
            </a:p>
          </xdr:txBody>
        </xdr:sp>
        <xdr:sp macro="" textlink="">
          <xdr:nvSpPr>
            <xdr:cNvPr id="693236" name="Rectangle 1012"/>
            <xdr:cNvSpPr>
              <a:spLocks noChangeArrowheads="1"/>
            </xdr:cNvSpPr>
          </xdr:nvSpPr>
          <xdr:spPr bwMode="auto">
            <a:xfrm>
              <a:off x="3904" y="9745"/>
              <a:ext cx="23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</a:t>
              </a:r>
              <a:endParaRPr lang="en-US"/>
            </a:p>
          </xdr:txBody>
        </xdr:sp>
        <xdr:sp macro="" textlink="">
          <xdr:nvSpPr>
            <xdr:cNvPr id="693235" name="Rectangle 1011"/>
            <xdr:cNvSpPr>
              <a:spLocks noChangeArrowheads="1"/>
            </xdr:cNvSpPr>
          </xdr:nvSpPr>
          <xdr:spPr bwMode="auto">
            <a:xfrm>
              <a:off x="4176" y="9745"/>
              <a:ext cx="81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statistical</a:t>
              </a:r>
              <a:endParaRPr lang="en-US"/>
            </a:p>
          </xdr:txBody>
        </xdr:sp>
        <xdr:sp macro="" textlink="">
          <xdr:nvSpPr>
            <xdr:cNvPr id="693234" name="Rectangle 1010"/>
            <xdr:cNvSpPr>
              <a:spLocks noChangeArrowheads="1"/>
            </xdr:cNvSpPr>
          </xdr:nvSpPr>
          <xdr:spPr bwMode="auto">
            <a:xfrm>
              <a:off x="5029" y="9745"/>
              <a:ext cx="86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purposes.</a:t>
              </a:r>
              <a:endParaRPr lang="en-US"/>
            </a:p>
          </xdr:txBody>
        </xdr:sp>
        <xdr:sp macro="" textlink="">
          <xdr:nvSpPr>
            <xdr:cNvPr id="693233" name="Rectangle 1009"/>
            <xdr:cNvSpPr>
              <a:spLocks noChangeArrowheads="1"/>
            </xdr:cNvSpPr>
          </xdr:nvSpPr>
          <xdr:spPr bwMode="auto">
            <a:xfrm>
              <a:off x="5973" y="9745"/>
              <a:ext cx="23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As</a:t>
              </a:r>
              <a:endParaRPr lang="en-US"/>
            </a:p>
          </xdr:txBody>
        </xdr:sp>
        <xdr:sp macro="" textlink="">
          <xdr:nvSpPr>
            <xdr:cNvPr id="693232" name="Rectangle 1008"/>
            <xdr:cNvSpPr>
              <a:spLocks noChangeArrowheads="1"/>
            </xdr:cNvSpPr>
          </xdr:nvSpPr>
          <xdr:spPr bwMode="auto">
            <a:xfrm>
              <a:off x="6257" y="9745"/>
              <a:ext cx="53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stated</a:t>
              </a:r>
              <a:endParaRPr lang="en-US"/>
            </a:p>
          </xdr:txBody>
        </xdr:sp>
        <xdr:sp macro="" textlink="">
          <xdr:nvSpPr>
            <xdr:cNvPr id="693231" name="Rectangle 1007"/>
            <xdr:cNvSpPr>
              <a:spLocks noChangeArrowheads="1"/>
            </xdr:cNvSpPr>
          </xdr:nvSpPr>
          <xdr:spPr bwMode="auto">
            <a:xfrm>
              <a:off x="6826" y="9745"/>
              <a:ext cx="53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above</a:t>
              </a:r>
              <a:endParaRPr lang="en-US"/>
            </a:p>
          </xdr:txBody>
        </xdr:sp>
        <xdr:sp macro="" textlink="">
          <xdr:nvSpPr>
            <xdr:cNvPr id="693230" name="Rectangle 1006"/>
            <xdr:cNvSpPr>
              <a:spLocks noChangeArrowheads="1"/>
            </xdr:cNvSpPr>
          </xdr:nvSpPr>
          <xdr:spPr bwMode="auto">
            <a:xfrm>
              <a:off x="7395" y="9745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29" name="Rectangle 1005"/>
            <xdr:cNvSpPr>
              <a:spLocks noChangeArrowheads="1"/>
            </xdr:cNvSpPr>
          </xdr:nvSpPr>
          <xdr:spPr bwMode="auto">
            <a:xfrm>
              <a:off x="7705" y="9745"/>
              <a:ext cx="41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ESO</a:t>
              </a:r>
              <a:endParaRPr lang="en-US"/>
            </a:p>
          </xdr:txBody>
        </xdr:sp>
        <xdr:sp macro="" textlink="">
          <xdr:nvSpPr>
            <xdr:cNvPr id="693228" name="Rectangle 1004"/>
            <xdr:cNvSpPr>
              <a:spLocks noChangeArrowheads="1"/>
            </xdr:cNvSpPr>
          </xdr:nvSpPr>
          <xdr:spPr bwMode="auto">
            <a:xfrm>
              <a:off x="8183" y="9745"/>
              <a:ext cx="41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uses</a:t>
              </a:r>
              <a:endParaRPr lang="en-US"/>
            </a:p>
          </xdr:txBody>
        </xdr:sp>
        <xdr:sp macro="" textlink="">
          <xdr:nvSpPr>
            <xdr:cNvPr id="693227" name="Rectangle 1003"/>
            <xdr:cNvSpPr>
              <a:spLocks noChangeArrowheads="1"/>
            </xdr:cNvSpPr>
          </xdr:nvSpPr>
          <xdr:spPr bwMode="auto">
            <a:xfrm>
              <a:off x="8649" y="9745"/>
              <a:ext cx="70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resident</a:t>
              </a:r>
              <a:endParaRPr lang="en-US"/>
            </a:p>
          </xdr:txBody>
        </xdr:sp>
        <xdr:sp macro="" textlink="">
          <xdr:nvSpPr>
            <xdr:cNvPr id="693226" name="Rectangle 1002"/>
            <xdr:cNvSpPr>
              <a:spLocks noChangeArrowheads="1"/>
            </xdr:cNvSpPr>
          </xdr:nvSpPr>
          <xdr:spPr bwMode="auto">
            <a:xfrm>
              <a:off x="39" y="9990"/>
              <a:ext cx="9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population.</a:t>
              </a:r>
              <a:endParaRPr lang="en-US"/>
            </a:p>
          </xdr:txBody>
        </xdr:sp>
        <xdr:sp macro="" textlink="">
          <xdr:nvSpPr>
            <xdr:cNvPr id="693225" name="Rectangle 1001"/>
            <xdr:cNvSpPr>
              <a:spLocks noChangeArrowheads="1"/>
            </xdr:cNvSpPr>
          </xdr:nvSpPr>
          <xdr:spPr bwMode="auto">
            <a:xfrm>
              <a:off x="1034" y="9990"/>
              <a:ext cx="832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However,</a:t>
              </a:r>
              <a:endParaRPr lang="en-US"/>
            </a:p>
          </xdr:txBody>
        </xdr:sp>
        <xdr:sp macro="" textlink="">
          <xdr:nvSpPr>
            <xdr:cNvPr id="693224" name="Rectangle 1000"/>
            <xdr:cNvSpPr>
              <a:spLocks noChangeArrowheads="1"/>
            </xdr:cNvSpPr>
          </xdr:nvSpPr>
          <xdr:spPr bwMode="auto">
            <a:xfrm>
              <a:off x="1913" y="9990"/>
              <a:ext cx="44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while</a:t>
              </a:r>
              <a:endParaRPr lang="en-US"/>
            </a:p>
          </xdr:txBody>
        </xdr:sp>
        <xdr:sp macro="" textlink="">
          <xdr:nvSpPr>
            <xdr:cNvPr id="693223" name="Rectangle 999"/>
            <xdr:cNvSpPr>
              <a:spLocks noChangeArrowheads="1"/>
            </xdr:cNvSpPr>
          </xdr:nvSpPr>
          <xdr:spPr bwMode="auto">
            <a:xfrm>
              <a:off x="2430" y="9990"/>
              <a:ext cx="27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222" name="Rectangle 998"/>
            <xdr:cNvSpPr>
              <a:spLocks noChangeArrowheads="1"/>
            </xdr:cNvSpPr>
          </xdr:nvSpPr>
          <xdr:spPr bwMode="auto">
            <a:xfrm>
              <a:off x="2779" y="9990"/>
              <a:ext cx="41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ESO</a:t>
              </a:r>
              <a:endParaRPr lang="en-US"/>
            </a:p>
          </xdr:txBody>
        </xdr:sp>
        <xdr:sp macro="" textlink="">
          <xdr:nvSpPr>
            <xdr:cNvPr id="693221" name="Rectangle 997"/>
            <xdr:cNvSpPr>
              <a:spLocks noChangeArrowheads="1"/>
            </xdr:cNvSpPr>
          </xdr:nvSpPr>
          <xdr:spPr bwMode="auto">
            <a:xfrm>
              <a:off x="3284" y="9990"/>
              <a:ext cx="778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excludes</a:t>
              </a:r>
              <a:endParaRPr lang="en-US"/>
            </a:p>
          </xdr:txBody>
        </xdr:sp>
        <xdr:sp macro="" textlink="">
          <xdr:nvSpPr>
            <xdr:cNvPr id="693220" name="Rectangle 996"/>
            <xdr:cNvSpPr>
              <a:spLocks noChangeArrowheads="1"/>
            </xdr:cNvSpPr>
          </xdr:nvSpPr>
          <xdr:spPr bwMode="auto">
            <a:xfrm>
              <a:off x="4124" y="9990"/>
              <a:ext cx="19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all</a:t>
              </a:r>
              <a:endParaRPr lang="en-US"/>
            </a:p>
          </xdr:txBody>
        </xdr:sp>
        <xdr:sp macro="" textlink="">
          <xdr:nvSpPr>
            <xdr:cNvPr id="693219" name="Rectangle 995"/>
            <xdr:cNvSpPr>
              <a:spLocks noChangeArrowheads="1"/>
            </xdr:cNvSpPr>
          </xdr:nvSpPr>
          <xdr:spPr bwMode="auto">
            <a:xfrm>
              <a:off x="4395" y="9990"/>
              <a:ext cx="70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persons</a:t>
              </a:r>
              <a:endParaRPr lang="en-US"/>
            </a:p>
          </xdr:txBody>
        </xdr:sp>
        <xdr:sp macro="" textlink="">
          <xdr:nvSpPr>
            <xdr:cNvPr id="693218" name="Rectangle 994"/>
            <xdr:cNvSpPr>
              <a:spLocks noChangeArrowheads="1"/>
            </xdr:cNvSpPr>
          </xdr:nvSpPr>
          <xdr:spPr bwMode="auto">
            <a:xfrm>
              <a:off x="5171" y="9990"/>
              <a:ext cx="69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residing</a:t>
              </a:r>
              <a:endParaRPr lang="en-US"/>
            </a:p>
          </xdr:txBody>
        </xdr:sp>
        <xdr:sp macro="" textlink="">
          <xdr:nvSpPr>
            <xdr:cNvPr id="693217" name="Rectangle 993"/>
            <xdr:cNvSpPr>
              <a:spLocks noChangeArrowheads="1"/>
            </xdr:cNvSpPr>
          </xdr:nvSpPr>
          <xdr:spPr bwMode="auto">
            <a:xfrm>
              <a:off x="5921" y="9990"/>
              <a:ext cx="21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on</a:t>
              </a:r>
              <a:endParaRPr lang="en-US"/>
            </a:p>
          </xdr:txBody>
        </xdr:sp>
        <xdr:sp macro="" textlink="">
          <xdr:nvSpPr>
            <xdr:cNvPr id="693216" name="Rectangle 992"/>
            <xdr:cNvSpPr>
              <a:spLocks noChangeArrowheads="1"/>
            </xdr:cNvSpPr>
          </xdr:nvSpPr>
          <xdr:spPr bwMode="auto">
            <a:xfrm>
              <a:off x="6218" y="9990"/>
              <a:ext cx="51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island</a:t>
              </a:r>
              <a:endParaRPr lang="en-US"/>
            </a:p>
          </xdr:txBody>
        </xdr:sp>
        <xdr:sp macro="" textlink="">
          <xdr:nvSpPr>
            <xdr:cNvPr id="693215" name="Rectangle 991"/>
            <xdr:cNvSpPr>
              <a:spLocks noChangeArrowheads="1"/>
            </xdr:cNvSpPr>
          </xdr:nvSpPr>
          <xdr:spPr bwMode="auto">
            <a:xfrm>
              <a:off x="6852" y="9990"/>
              <a:ext cx="23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</a:t>
              </a:r>
              <a:endParaRPr lang="en-US"/>
            </a:p>
          </xdr:txBody>
        </xdr:sp>
        <xdr:sp macro="" textlink="">
          <xdr:nvSpPr>
            <xdr:cNvPr id="693214" name="Rectangle 990"/>
            <xdr:cNvSpPr>
              <a:spLocks noChangeArrowheads="1"/>
            </xdr:cNvSpPr>
          </xdr:nvSpPr>
          <xdr:spPr bwMode="auto">
            <a:xfrm>
              <a:off x="7162" y="9990"/>
              <a:ext cx="35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less</a:t>
              </a:r>
              <a:endParaRPr lang="en-US"/>
            </a:p>
          </xdr:txBody>
        </xdr:sp>
        <xdr:sp macro="" textlink="">
          <xdr:nvSpPr>
            <xdr:cNvPr id="693213" name="Rectangle 989"/>
            <xdr:cNvSpPr>
              <a:spLocks noChangeArrowheads="1"/>
            </xdr:cNvSpPr>
          </xdr:nvSpPr>
          <xdr:spPr bwMode="auto">
            <a:xfrm>
              <a:off x="7602" y="9990"/>
              <a:ext cx="383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than</a:t>
              </a:r>
              <a:endParaRPr lang="en-US"/>
            </a:p>
          </xdr:txBody>
        </xdr:sp>
        <xdr:sp macro="" textlink="">
          <xdr:nvSpPr>
            <xdr:cNvPr id="693212" name="Rectangle 988"/>
            <xdr:cNvSpPr>
              <a:spLocks noChangeArrowheads="1"/>
            </xdr:cNvSpPr>
          </xdr:nvSpPr>
          <xdr:spPr bwMode="auto">
            <a:xfrm>
              <a:off x="8054" y="9990"/>
              <a:ext cx="241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six</a:t>
              </a:r>
              <a:endParaRPr lang="en-US"/>
            </a:p>
          </xdr:txBody>
        </xdr:sp>
        <xdr:sp macro="" textlink="">
          <xdr:nvSpPr>
            <xdr:cNvPr id="693211" name="Rectangle 987"/>
            <xdr:cNvSpPr>
              <a:spLocks noChangeArrowheads="1"/>
            </xdr:cNvSpPr>
          </xdr:nvSpPr>
          <xdr:spPr bwMode="auto">
            <a:xfrm>
              <a:off x="8377" y="9990"/>
              <a:ext cx="646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months</a:t>
              </a:r>
              <a:endParaRPr lang="en-US"/>
            </a:p>
          </xdr:txBody>
        </xdr:sp>
        <xdr:sp macro="" textlink="">
          <xdr:nvSpPr>
            <xdr:cNvPr id="693210" name="Rectangle 986"/>
            <xdr:cNvSpPr>
              <a:spLocks noChangeArrowheads="1"/>
            </xdr:cNvSpPr>
          </xdr:nvSpPr>
          <xdr:spPr bwMode="auto">
            <a:xfrm>
              <a:off x="9153" y="9990"/>
              <a:ext cx="17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or</a:t>
              </a:r>
              <a:endParaRPr lang="en-US"/>
            </a:p>
          </xdr:txBody>
        </xdr:sp>
        <xdr:sp macro="" textlink="">
          <xdr:nvSpPr>
            <xdr:cNvPr id="693209" name="Rectangle 985"/>
            <xdr:cNvSpPr>
              <a:spLocks noChangeArrowheads="1"/>
            </xdr:cNvSpPr>
          </xdr:nvSpPr>
          <xdr:spPr bwMode="auto">
            <a:xfrm>
              <a:off x="39" y="10236"/>
              <a:ext cx="80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intending</a:t>
              </a:r>
              <a:endParaRPr lang="en-US"/>
            </a:p>
          </xdr:txBody>
        </xdr:sp>
        <xdr:sp macro="" textlink="">
          <xdr:nvSpPr>
            <xdr:cNvPr id="693208" name="Rectangle 984"/>
            <xdr:cNvSpPr>
              <a:spLocks noChangeArrowheads="1"/>
            </xdr:cNvSpPr>
          </xdr:nvSpPr>
          <xdr:spPr bwMode="auto">
            <a:xfrm>
              <a:off x="905" y="10236"/>
              <a:ext cx="164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</a:t>
              </a:r>
              <a:endParaRPr lang="en-US"/>
            </a:p>
          </xdr:txBody>
        </xdr:sp>
        <xdr:sp macro="" textlink="">
          <xdr:nvSpPr>
            <xdr:cNvPr id="693207" name="Rectangle 983"/>
            <xdr:cNvSpPr>
              <a:spLocks noChangeArrowheads="1"/>
            </xdr:cNvSpPr>
          </xdr:nvSpPr>
          <xdr:spPr bwMode="auto">
            <a:xfrm>
              <a:off x="1125" y="10236"/>
              <a:ext cx="537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reside</a:t>
              </a:r>
              <a:endParaRPr lang="en-US"/>
            </a:p>
          </xdr:txBody>
        </xdr:sp>
        <xdr:sp macro="" textlink="">
          <xdr:nvSpPr>
            <xdr:cNvPr id="693206" name="Rectangle 982"/>
            <xdr:cNvSpPr>
              <a:spLocks noChangeArrowheads="1"/>
            </xdr:cNvSpPr>
          </xdr:nvSpPr>
          <xdr:spPr bwMode="auto">
            <a:xfrm>
              <a:off x="1694" y="10236"/>
              <a:ext cx="219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on</a:t>
              </a:r>
              <a:endParaRPr lang="en-US"/>
            </a:p>
          </xdr:txBody>
        </xdr:sp>
        <xdr:sp macro="" textlink="">
          <xdr:nvSpPr>
            <xdr:cNvPr id="693205" name="Rectangle 981"/>
            <xdr:cNvSpPr>
              <a:spLocks noChangeArrowheads="1"/>
            </xdr:cNvSpPr>
          </xdr:nvSpPr>
          <xdr:spPr bwMode="auto">
            <a:xfrm>
              <a:off x="1965" y="10236"/>
              <a:ext cx="515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island</a:t>
              </a:r>
              <a:endParaRPr lang="en-US"/>
            </a:p>
          </xdr:txBody>
        </xdr:sp>
        <xdr:sp macro="" textlink="">
          <xdr:nvSpPr>
            <xdr:cNvPr id="693204" name="Rectangle 980"/>
            <xdr:cNvSpPr>
              <a:spLocks noChangeArrowheads="1"/>
            </xdr:cNvSpPr>
          </xdr:nvSpPr>
          <xdr:spPr bwMode="auto">
            <a:xfrm>
              <a:off x="2508" y="10236"/>
              <a:ext cx="23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</a:t>
              </a:r>
              <a:endParaRPr lang="en-US"/>
            </a:p>
          </xdr:txBody>
        </xdr:sp>
        <xdr:sp macro="" textlink="">
          <xdr:nvSpPr>
            <xdr:cNvPr id="693203" name="Rectangle 979"/>
            <xdr:cNvSpPr>
              <a:spLocks noChangeArrowheads="1"/>
            </xdr:cNvSpPr>
          </xdr:nvSpPr>
          <xdr:spPr bwMode="auto">
            <a:xfrm>
              <a:off x="2792" y="10236"/>
              <a:ext cx="350" cy="2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less</a:t>
              </a:r>
              <a:endParaRPr lang="en-US"/>
            </a:p>
          </xdr:txBody>
        </xdr:sp>
      </xdr:grpSp>
      <xdr:grpSp>
        <xdr:nvGrpSpPr>
          <xdr:cNvPr id="693001" name="Group 777"/>
          <xdr:cNvGrpSpPr>
            <a:grpSpLocks/>
          </xdr:cNvGrpSpPr>
        </xdr:nvGrpSpPr>
        <xdr:grpSpPr bwMode="auto">
          <a:xfrm>
            <a:off x="39" y="0"/>
            <a:ext cx="9322" cy="11438"/>
            <a:chOff x="39" y="0"/>
            <a:chExt cx="9150" cy="10990"/>
          </a:xfrm>
        </xdr:grpSpPr>
        <xdr:sp macro="" textlink="">
          <xdr:nvSpPr>
            <xdr:cNvPr id="693201" name="Rectangle 977"/>
            <xdr:cNvSpPr>
              <a:spLocks noChangeArrowheads="1"/>
            </xdr:cNvSpPr>
          </xdr:nvSpPr>
          <xdr:spPr bwMode="auto">
            <a:xfrm>
              <a:off x="3193" y="10236"/>
              <a:ext cx="38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than</a:t>
              </a:r>
              <a:endParaRPr lang="en-US"/>
            </a:p>
          </xdr:txBody>
        </xdr:sp>
        <xdr:sp macro="" textlink="">
          <xdr:nvSpPr>
            <xdr:cNvPr id="693200" name="Rectangle 976"/>
            <xdr:cNvSpPr>
              <a:spLocks noChangeArrowheads="1"/>
            </xdr:cNvSpPr>
          </xdr:nvSpPr>
          <xdr:spPr bwMode="auto">
            <a:xfrm>
              <a:off x="3620" y="10236"/>
              <a:ext cx="242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six</a:t>
              </a:r>
              <a:endParaRPr lang="en-US"/>
            </a:p>
          </xdr:txBody>
        </xdr:sp>
        <xdr:sp macro="" textlink="">
          <xdr:nvSpPr>
            <xdr:cNvPr id="693199" name="Rectangle 975"/>
            <xdr:cNvSpPr>
              <a:spLocks noChangeArrowheads="1"/>
            </xdr:cNvSpPr>
          </xdr:nvSpPr>
          <xdr:spPr bwMode="auto">
            <a:xfrm>
              <a:off x="3904" y="10236"/>
              <a:ext cx="705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months,</a:t>
              </a:r>
              <a:endParaRPr lang="en-US"/>
            </a:p>
          </xdr:txBody>
        </xdr:sp>
        <xdr:sp macro="" textlink="">
          <xdr:nvSpPr>
            <xdr:cNvPr id="693198" name="Rectangle 974"/>
            <xdr:cNvSpPr>
              <a:spLocks noChangeArrowheads="1"/>
            </xdr:cNvSpPr>
          </xdr:nvSpPr>
          <xdr:spPr bwMode="auto">
            <a:xfrm>
              <a:off x="4706" y="10236"/>
              <a:ext cx="485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these</a:t>
              </a:r>
              <a:endParaRPr lang="en-US"/>
            </a:p>
          </xdr:txBody>
        </xdr:sp>
        <xdr:sp macro="" textlink="">
          <xdr:nvSpPr>
            <xdr:cNvPr id="693197" name="Rectangle 973"/>
            <xdr:cNvSpPr>
              <a:spLocks noChangeArrowheads="1"/>
            </xdr:cNvSpPr>
          </xdr:nvSpPr>
          <xdr:spPr bwMode="auto">
            <a:xfrm>
              <a:off x="5223" y="10236"/>
              <a:ext cx="485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same</a:t>
              </a:r>
              <a:endParaRPr lang="en-US"/>
            </a:p>
          </xdr:txBody>
        </xdr:sp>
        <xdr:sp macro="" textlink="">
          <xdr:nvSpPr>
            <xdr:cNvPr id="693196" name="Rectangle 972"/>
            <xdr:cNvSpPr>
              <a:spLocks noChangeArrowheads="1"/>
            </xdr:cNvSpPr>
          </xdr:nvSpPr>
          <xdr:spPr bwMode="auto">
            <a:xfrm>
              <a:off x="5766" y="10236"/>
              <a:ext cx="705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persons</a:t>
              </a:r>
              <a:endParaRPr lang="en-US"/>
            </a:p>
          </xdr:txBody>
        </xdr:sp>
        <xdr:sp macro="" textlink="">
          <xdr:nvSpPr>
            <xdr:cNvPr id="693195" name="Rectangle 971"/>
            <xdr:cNvSpPr>
              <a:spLocks noChangeArrowheads="1"/>
            </xdr:cNvSpPr>
          </xdr:nvSpPr>
          <xdr:spPr bwMode="auto">
            <a:xfrm>
              <a:off x="6503" y="10236"/>
              <a:ext cx="99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if</a:t>
              </a:r>
              <a:endParaRPr lang="en-US"/>
            </a:p>
          </xdr:txBody>
        </xdr:sp>
        <xdr:sp macro="" textlink="">
          <xdr:nvSpPr>
            <xdr:cNvPr id="693194" name="Rectangle 970"/>
            <xdr:cNvSpPr>
              <a:spLocks noChangeArrowheads="1"/>
            </xdr:cNvSpPr>
          </xdr:nvSpPr>
          <xdr:spPr bwMode="auto">
            <a:xfrm>
              <a:off x="6658" y="10236"/>
              <a:ext cx="375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they</a:t>
              </a:r>
              <a:endParaRPr lang="en-US"/>
            </a:p>
          </xdr:txBody>
        </xdr:sp>
        <xdr:sp macro="" textlink="">
          <xdr:nvSpPr>
            <xdr:cNvPr id="693193" name="Rectangle 969"/>
            <xdr:cNvSpPr>
              <a:spLocks noChangeArrowheads="1"/>
            </xdr:cNvSpPr>
          </xdr:nvSpPr>
          <xdr:spPr bwMode="auto">
            <a:xfrm>
              <a:off x="7059" y="10236"/>
              <a:ext cx="287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192" name="Rectangle 968"/>
            <xdr:cNvSpPr>
              <a:spLocks noChangeArrowheads="1"/>
            </xdr:cNvSpPr>
          </xdr:nvSpPr>
          <xdr:spPr bwMode="auto">
            <a:xfrm>
              <a:off x="7395" y="10236"/>
              <a:ext cx="683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working</a:t>
              </a:r>
              <a:endParaRPr lang="en-US"/>
            </a:p>
          </xdr:txBody>
        </xdr:sp>
        <xdr:sp macro="" textlink="">
          <xdr:nvSpPr>
            <xdr:cNvPr id="693191" name="Rectangle 967"/>
            <xdr:cNvSpPr>
              <a:spLocks noChangeArrowheads="1"/>
            </xdr:cNvSpPr>
          </xdr:nvSpPr>
          <xdr:spPr bwMode="auto">
            <a:xfrm>
              <a:off x="8093" y="10236"/>
              <a:ext cx="287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are</a:t>
              </a:r>
              <a:endParaRPr lang="en-US"/>
            </a:p>
          </xdr:txBody>
        </xdr:sp>
        <xdr:sp macro="" textlink="">
          <xdr:nvSpPr>
            <xdr:cNvPr id="693190" name="Rectangle 966"/>
            <xdr:cNvSpPr>
              <a:spLocks noChangeArrowheads="1"/>
            </xdr:cNvSpPr>
          </xdr:nvSpPr>
          <xdr:spPr bwMode="auto">
            <a:xfrm>
              <a:off x="8429" y="10236"/>
              <a:ext cx="738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included</a:t>
              </a:r>
              <a:endParaRPr lang="en-US"/>
            </a:p>
          </xdr:txBody>
        </xdr:sp>
        <xdr:sp macro="" textlink="">
          <xdr:nvSpPr>
            <xdr:cNvPr id="693189" name="Rectangle 965"/>
            <xdr:cNvSpPr>
              <a:spLocks noChangeArrowheads="1"/>
            </xdr:cNvSpPr>
          </xdr:nvSpPr>
          <xdr:spPr bwMode="auto">
            <a:xfrm>
              <a:off x="9179" y="10236"/>
              <a:ext cx="154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</a:t>
              </a:r>
              <a:endParaRPr lang="en-US"/>
            </a:p>
          </xdr:txBody>
        </xdr:sp>
        <xdr:sp macro="" textlink="">
          <xdr:nvSpPr>
            <xdr:cNvPr id="693188" name="Rectangle 964"/>
            <xdr:cNvSpPr>
              <a:spLocks noChangeArrowheads="1"/>
            </xdr:cNvSpPr>
          </xdr:nvSpPr>
          <xdr:spPr bwMode="auto">
            <a:xfrm>
              <a:off x="39" y="10481"/>
              <a:ext cx="27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187" name="Rectangle 963"/>
            <xdr:cNvSpPr>
              <a:spLocks noChangeArrowheads="1"/>
            </xdr:cNvSpPr>
          </xdr:nvSpPr>
          <xdr:spPr bwMode="auto">
            <a:xfrm>
              <a:off x="362" y="10481"/>
              <a:ext cx="419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work</a:t>
              </a:r>
              <a:endParaRPr lang="en-US"/>
            </a:p>
          </xdr:txBody>
        </xdr:sp>
        <xdr:sp macro="" textlink="">
          <xdr:nvSpPr>
            <xdr:cNvPr id="693186" name="Rectangle 962"/>
            <xdr:cNvSpPr>
              <a:spLocks noChangeArrowheads="1"/>
            </xdr:cNvSpPr>
          </xdr:nvSpPr>
          <xdr:spPr bwMode="auto">
            <a:xfrm>
              <a:off x="827" y="10481"/>
              <a:ext cx="551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permit</a:t>
              </a:r>
              <a:endParaRPr lang="en-US"/>
            </a:p>
          </xdr:txBody>
        </xdr:sp>
        <xdr:sp macro="" textlink="">
          <xdr:nvSpPr>
            <xdr:cNvPr id="693185" name="Rectangle 961"/>
            <xdr:cNvSpPr>
              <a:spLocks noChangeArrowheads="1"/>
            </xdr:cNvSpPr>
          </xdr:nvSpPr>
          <xdr:spPr bwMode="auto">
            <a:xfrm>
              <a:off x="1422" y="10481"/>
              <a:ext cx="441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data.</a:t>
              </a:r>
              <a:endParaRPr lang="en-US"/>
            </a:p>
          </xdr:txBody>
        </xdr:sp>
        <xdr:sp macro="" textlink="">
          <xdr:nvSpPr>
            <xdr:cNvPr id="693184" name="Rectangle 960"/>
            <xdr:cNvSpPr>
              <a:spLocks noChangeArrowheads="1"/>
            </xdr:cNvSpPr>
          </xdr:nvSpPr>
          <xdr:spPr bwMode="auto">
            <a:xfrm>
              <a:off x="1900" y="10481"/>
              <a:ext cx="672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Despite</a:t>
              </a:r>
              <a:endParaRPr lang="en-US"/>
            </a:p>
          </xdr:txBody>
        </xdr:sp>
        <xdr:sp macro="" textlink="">
          <xdr:nvSpPr>
            <xdr:cNvPr id="693183" name="Rectangle 959"/>
            <xdr:cNvSpPr>
              <a:spLocks noChangeArrowheads="1"/>
            </xdr:cNvSpPr>
          </xdr:nvSpPr>
          <xdr:spPr bwMode="auto">
            <a:xfrm>
              <a:off x="2611" y="10481"/>
              <a:ext cx="27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182" name="Rectangle 958"/>
            <xdr:cNvSpPr>
              <a:spLocks noChangeArrowheads="1"/>
            </xdr:cNvSpPr>
          </xdr:nvSpPr>
          <xdr:spPr bwMode="auto">
            <a:xfrm>
              <a:off x="2935" y="10481"/>
              <a:ext cx="970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differences</a:t>
              </a:r>
              <a:endParaRPr lang="en-US"/>
            </a:p>
          </xdr:txBody>
        </xdr:sp>
        <xdr:sp macro="" textlink="">
          <xdr:nvSpPr>
            <xdr:cNvPr id="693181" name="Rectangle 957"/>
            <xdr:cNvSpPr>
              <a:spLocks noChangeArrowheads="1"/>
            </xdr:cNvSpPr>
          </xdr:nvSpPr>
          <xdr:spPr bwMode="auto">
            <a:xfrm>
              <a:off x="3930" y="10481"/>
              <a:ext cx="750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between</a:t>
              </a:r>
              <a:endParaRPr lang="en-US"/>
            </a:p>
          </xdr:txBody>
        </xdr:sp>
        <xdr:sp macro="" textlink="">
          <xdr:nvSpPr>
            <xdr:cNvPr id="693180" name="Rectangle 956"/>
            <xdr:cNvSpPr>
              <a:spLocks noChangeArrowheads="1"/>
            </xdr:cNvSpPr>
          </xdr:nvSpPr>
          <xdr:spPr bwMode="auto">
            <a:xfrm>
              <a:off x="4706" y="10481"/>
              <a:ext cx="27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179" name="Rectangle 955"/>
            <xdr:cNvSpPr>
              <a:spLocks noChangeArrowheads="1"/>
            </xdr:cNvSpPr>
          </xdr:nvSpPr>
          <xdr:spPr bwMode="auto">
            <a:xfrm>
              <a:off x="5029" y="10481"/>
              <a:ext cx="1223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administrative</a:t>
              </a:r>
              <a:endParaRPr lang="en-US"/>
            </a:p>
          </xdr:txBody>
        </xdr:sp>
        <xdr:sp macro="" textlink="">
          <xdr:nvSpPr>
            <xdr:cNvPr id="693178" name="Rectangle 954"/>
            <xdr:cNvSpPr>
              <a:spLocks noChangeArrowheads="1"/>
            </xdr:cNvSpPr>
          </xdr:nvSpPr>
          <xdr:spPr bwMode="auto">
            <a:xfrm>
              <a:off x="6257" y="10481"/>
              <a:ext cx="38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data</a:t>
              </a:r>
              <a:endParaRPr lang="en-US"/>
            </a:p>
          </xdr:txBody>
        </xdr:sp>
        <xdr:sp macro="" textlink="">
          <xdr:nvSpPr>
            <xdr:cNvPr id="693177" name="Rectangle 953"/>
            <xdr:cNvSpPr>
              <a:spLocks noChangeArrowheads="1"/>
            </xdr:cNvSpPr>
          </xdr:nvSpPr>
          <xdr:spPr bwMode="auto">
            <a:xfrm>
              <a:off x="6684" y="10481"/>
              <a:ext cx="331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and</a:t>
              </a:r>
              <a:endParaRPr lang="en-US"/>
            </a:p>
          </xdr:txBody>
        </xdr:sp>
        <xdr:sp macro="" textlink="">
          <xdr:nvSpPr>
            <xdr:cNvPr id="693176" name="Rectangle 952"/>
            <xdr:cNvSpPr>
              <a:spLocks noChangeArrowheads="1"/>
            </xdr:cNvSpPr>
          </xdr:nvSpPr>
          <xdr:spPr bwMode="auto">
            <a:xfrm>
              <a:off x="7059" y="10481"/>
              <a:ext cx="27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175" name="Rectangle 951"/>
            <xdr:cNvSpPr>
              <a:spLocks noChangeArrowheads="1"/>
            </xdr:cNvSpPr>
          </xdr:nvSpPr>
          <xdr:spPr bwMode="auto">
            <a:xfrm>
              <a:off x="7382" y="10481"/>
              <a:ext cx="848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estimates</a:t>
              </a:r>
              <a:endParaRPr lang="en-US"/>
            </a:p>
          </xdr:txBody>
        </xdr:sp>
        <xdr:sp macro="" textlink="">
          <xdr:nvSpPr>
            <xdr:cNvPr id="693174" name="Rectangle 950"/>
            <xdr:cNvSpPr>
              <a:spLocks noChangeArrowheads="1"/>
            </xdr:cNvSpPr>
          </xdr:nvSpPr>
          <xdr:spPr bwMode="auto">
            <a:xfrm>
              <a:off x="8274" y="10481"/>
              <a:ext cx="650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derived</a:t>
              </a:r>
              <a:endParaRPr lang="en-US"/>
            </a:p>
          </xdr:txBody>
        </xdr:sp>
        <xdr:sp macro="" textlink="">
          <xdr:nvSpPr>
            <xdr:cNvPr id="693173" name="Rectangle 949"/>
            <xdr:cNvSpPr>
              <a:spLocks noChangeArrowheads="1"/>
            </xdr:cNvSpPr>
          </xdr:nvSpPr>
          <xdr:spPr bwMode="auto">
            <a:xfrm>
              <a:off x="8933" y="10481"/>
              <a:ext cx="397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from</a:t>
              </a:r>
              <a:endParaRPr lang="en-US"/>
            </a:p>
          </xdr:txBody>
        </xdr:sp>
        <xdr:sp macro="" textlink="">
          <xdr:nvSpPr>
            <xdr:cNvPr id="693172" name="Rectangle 948"/>
            <xdr:cNvSpPr>
              <a:spLocks noChangeArrowheads="1"/>
            </xdr:cNvSpPr>
          </xdr:nvSpPr>
          <xdr:spPr bwMode="auto">
            <a:xfrm>
              <a:off x="39" y="10727"/>
              <a:ext cx="27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171" name="Rectangle 947"/>
            <xdr:cNvSpPr>
              <a:spLocks noChangeArrowheads="1"/>
            </xdr:cNvSpPr>
          </xdr:nvSpPr>
          <xdr:spPr bwMode="auto">
            <a:xfrm>
              <a:off x="362" y="10727"/>
              <a:ext cx="551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labour</a:t>
              </a:r>
              <a:endParaRPr lang="en-US"/>
            </a:p>
          </xdr:txBody>
        </xdr:sp>
        <xdr:sp macro="" textlink="">
          <xdr:nvSpPr>
            <xdr:cNvPr id="693170" name="Rectangle 946"/>
            <xdr:cNvSpPr>
              <a:spLocks noChangeArrowheads="1"/>
            </xdr:cNvSpPr>
          </xdr:nvSpPr>
          <xdr:spPr bwMode="auto">
            <a:xfrm>
              <a:off x="944" y="10727"/>
              <a:ext cx="441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force</a:t>
              </a:r>
              <a:endParaRPr lang="en-US"/>
            </a:p>
          </xdr:txBody>
        </xdr:sp>
        <xdr:sp macro="" textlink="">
          <xdr:nvSpPr>
            <xdr:cNvPr id="693169" name="Rectangle 945"/>
            <xdr:cNvSpPr>
              <a:spLocks noChangeArrowheads="1"/>
            </xdr:cNvSpPr>
          </xdr:nvSpPr>
          <xdr:spPr bwMode="auto">
            <a:xfrm>
              <a:off x="1435" y="10727"/>
              <a:ext cx="639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survey,</a:t>
              </a:r>
              <a:endParaRPr lang="en-US"/>
            </a:p>
          </xdr:txBody>
        </xdr:sp>
        <xdr:sp macro="" textlink="">
          <xdr:nvSpPr>
            <xdr:cNvPr id="693168" name="Rectangle 944"/>
            <xdr:cNvSpPr>
              <a:spLocks noChangeArrowheads="1"/>
            </xdr:cNvSpPr>
          </xdr:nvSpPr>
          <xdr:spPr bwMode="auto">
            <a:xfrm>
              <a:off x="2094" y="10727"/>
              <a:ext cx="27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the</a:t>
              </a:r>
              <a:endParaRPr lang="en-US"/>
            </a:p>
          </xdr:txBody>
        </xdr:sp>
        <xdr:sp macro="" textlink="">
          <xdr:nvSpPr>
            <xdr:cNvPr id="693167" name="Rectangle 943"/>
            <xdr:cNvSpPr>
              <a:spLocks noChangeArrowheads="1"/>
            </xdr:cNvSpPr>
          </xdr:nvSpPr>
          <xdr:spPr bwMode="auto">
            <a:xfrm>
              <a:off x="2418" y="10727"/>
              <a:ext cx="419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work</a:t>
              </a:r>
              <a:endParaRPr lang="en-US"/>
            </a:p>
          </xdr:txBody>
        </xdr:sp>
        <xdr:sp macro="" textlink="">
          <xdr:nvSpPr>
            <xdr:cNvPr id="693166" name="Rectangle 942"/>
            <xdr:cNvSpPr>
              <a:spLocks noChangeArrowheads="1"/>
            </xdr:cNvSpPr>
          </xdr:nvSpPr>
          <xdr:spPr bwMode="auto">
            <a:xfrm>
              <a:off x="2870" y="10727"/>
              <a:ext cx="650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permits</a:t>
              </a:r>
              <a:endParaRPr lang="en-US"/>
            </a:p>
          </xdr:txBody>
        </xdr:sp>
        <xdr:sp macro="" textlink="">
          <xdr:nvSpPr>
            <xdr:cNvPr id="693165" name="Rectangle 941"/>
            <xdr:cNvSpPr>
              <a:spLocks noChangeArrowheads="1"/>
            </xdr:cNvSpPr>
          </xdr:nvSpPr>
          <xdr:spPr bwMode="auto">
            <a:xfrm>
              <a:off x="3568" y="10727"/>
              <a:ext cx="38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data</a:t>
              </a:r>
              <a:endParaRPr lang="en-US"/>
            </a:p>
          </xdr:txBody>
        </xdr:sp>
        <xdr:sp macro="" textlink="">
          <xdr:nvSpPr>
            <xdr:cNvPr id="693164" name="Rectangle 940"/>
            <xdr:cNvSpPr>
              <a:spLocks noChangeArrowheads="1"/>
            </xdr:cNvSpPr>
          </xdr:nvSpPr>
          <xdr:spPr bwMode="auto">
            <a:xfrm>
              <a:off x="3982" y="10727"/>
              <a:ext cx="650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provide</a:t>
              </a:r>
              <a:endParaRPr lang="en-US"/>
            </a:p>
          </xdr:txBody>
        </xdr:sp>
        <xdr:sp macro="" textlink="">
          <xdr:nvSpPr>
            <xdr:cNvPr id="693163" name="Rectangle 939"/>
            <xdr:cNvSpPr>
              <a:spLocks noChangeArrowheads="1"/>
            </xdr:cNvSpPr>
          </xdr:nvSpPr>
          <xdr:spPr bwMode="auto">
            <a:xfrm>
              <a:off x="4706" y="10727"/>
              <a:ext cx="529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useful</a:t>
              </a:r>
              <a:endParaRPr lang="en-US"/>
            </a:p>
          </xdr:txBody>
        </xdr:sp>
        <xdr:sp macro="" textlink="">
          <xdr:nvSpPr>
            <xdr:cNvPr id="693162" name="Rectangle 938"/>
            <xdr:cNvSpPr>
              <a:spLocks noChangeArrowheads="1"/>
            </xdr:cNvSpPr>
          </xdr:nvSpPr>
          <xdr:spPr bwMode="auto">
            <a:xfrm>
              <a:off x="5262" y="10727"/>
              <a:ext cx="981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information</a:t>
              </a:r>
              <a:endParaRPr lang="en-US"/>
            </a:p>
          </xdr:txBody>
        </xdr:sp>
        <xdr:sp macro="" textlink="">
          <xdr:nvSpPr>
            <xdr:cNvPr id="693161" name="Rectangle 937"/>
            <xdr:cNvSpPr>
              <a:spLocks noChangeArrowheads="1"/>
            </xdr:cNvSpPr>
          </xdr:nvSpPr>
          <xdr:spPr bwMode="auto">
            <a:xfrm>
              <a:off x="6257" y="10727"/>
              <a:ext cx="220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on</a:t>
              </a:r>
              <a:endParaRPr lang="en-US"/>
            </a:p>
          </xdr:txBody>
        </xdr:sp>
        <xdr:sp macro="" textlink="">
          <xdr:nvSpPr>
            <xdr:cNvPr id="693160" name="Rectangle 936"/>
            <xdr:cNvSpPr>
              <a:spLocks noChangeArrowheads="1"/>
            </xdr:cNvSpPr>
          </xdr:nvSpPr>
          <xdr:spPr bwMode="auto">
            <a:xfrm>
              <a:off x="6516" y="10727"/>
              <a:ext cx="606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foreign</a:t>
              </a:r>
              <a:endParaRPr lang="en-US"/>
            </a:p>
          </xdr:txBody>
        </xdr:sp>
        <xdr:sp macro="" textlink="">
          <xdr:nvSpPr>
            <xdr:cNvPr id="693159" name="Rectangle 935"/>
            <xdr:cNvSpPr>
              <a:spLocks noChangeArrowheads="1"/>
            </xdr:cNvSpPr>
          </xdr:nvSpPr>
          <xdr:spPr bwMode="auto">
            <a:xfrm>
              <a:off x="7149" y="10727"/>
              <a:ext cx="551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labour</a:t>
              </a:r>
              <a:endParaRPr lang="en-US"/>
            </a:p>
          </xdr:txBody>
        </xdr:sp>
        <xdr:sp macro="" textlink="">
          <xdr:nvSpPr>
            <xdr:cNvPr id="693158" name="Rectangle 934"/>
            <xdr:cNvSpPr>
              <a:spLocks noChangeArrowheads="1"/>
            </xdr:cNvSpPr>
          </xdr:nvSpPr>
          <xdr:spPr bwMode="auto">
            <a:xfrm>
              <a:off x="7718" y="10727"/>
              <a:ext cx="760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activities</a:t>
              </a:r>
              <a:endParaRPr lang="en-US"/>
            </a:p>
          </xdr:txBody>
        </xdr:sp>
        <xdr:sp macro="" textlink="">
          <xdr:nvSpPr>
            <xdr:cNvPr id="693157" name="Rectangle 933"/>
            <xdr:cNvSpPr>
              <a:spLocks noChangeArrowheads="1"/>
            </xdr:cNvSpPr>
          </xdr:nvSpPr>
          <xdr:spPr bwMode="auto">
            <a:xfrm>
              <a:off x="8507" y="10727"/>
              <a:ext cx="639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outside</a:t>
              </a:r>
              <a:endParaRPr lang="en-US"/>
            </a:p>
          </xdr:txBody>
        </xdr:sp>
        <xdr:sp macro="" textlink="">
          <xdr:nvSpPr>
            <xdr:cNvPr id="693156" name="Rectangle 932"/>
            <xdr:cNvSpPr>
              <a:spLocks noChangeArrowheads="1"/>
            </xdr:cNvSpPr>
          </xdr:nvSpPr>
          <xdr:spPr bwMode="auto">
            <a:xfrm>
              <a:off x="9166" y="10727"/>
              <a:ext cx="165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of</a:t>
              </a:r>
              <a:endParaRPr lang="en-US"/>
            </a:p>
          </xdr:txBody>
        </xdr:sp>
        <xdr:sp macro="" textlink="">
          <xdr:nvSpPr>
            <xdr:cNvPr id="693155" name="Rectangle 931"/>
            <xdr:cNvSpPr>
              <a:spLocks noChangeArrowheads="1"/>
            </xdr:cNvSpPr>
          </xdr:nvSpPr>
          <xdr:spPr bwMode="auto">
            <a:xfrm>
              <a:off x="39" y="10973"/>
              <a:ext cx="1400" cy="2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sample periods.</a:t>
              </a:r>
              <a:endParaRPr lang="en-US"/>
            </a:p>
          </xdr:txBody>
        </xdr:sp>
        <xdr:sp macro="" textlink="">
          <xdr:nvSpPr>
            <xdr:cNvPr id="693154" name="Line 930"/>
            <xdr:cNvSpPr>
              <a:spLocks noChangeShapeType="1"/>
            </xdr:cNvSpPr>
          </xdr:nvSpPr>
          <xdr:spPr bwMode="auto">
            <a:xfrm>
              <a:off x="633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53" name="Rectangle 929"/>
            <xdr:cNvSpPr>
              <a:spLocks noChangeArrowheads="1"/>
            </xdr:cNvSpPr>
          </xdr:nvSpPr>
          <xdr:spPr bwMode="auto">
            <a:xfrm>
              <a:off x="633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52" name="Line 928"/>
            <xdr:cNvSpPr>
              <a:spLocks noChangeShapeType="1"/>
            </xdr:cNvSpPr>
          </xdr:nvSpPr>
          <xdr:spPr bwMode="auto">
            <a:xfrm>
              <a:off x="1577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51" name="Rectangle 927"/>
            <xdr:cNvSpPr>
              <a:spLocks noChangeArrowheads="1"/>
            </xdr:cNvSpPr>
          </xdr:nvSpPr>
          <xdr:spPr bwMode="auto">
            <a:xfrm>
              <a:off x="1577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50" name="Line 926"/>
            <xdr:cNvSpPr>
              <a:spLocks noChangeShapeType="1"/>
            </xdr:cNvSpPr>
          </xdr:nvSpPr>
          <xdr:spPr bwMode="auto">
            <a:xfrm>
              <a:off x="2275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49" name="Rectangle 925"/>
            <xdr:cNvSpPr>
              <a:spLocks noChangeArrowheads="1"/>
            </xdr:cNvSpPr>
          </xdr:nvSpPr>
          <xdr:spPr bwMode="auto">
            <a:xfrm>
              <a:off x="2275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48" name="Line 924"/>
            <xdr:cNvSpPr>
              <a:spLocks noChangeShapeType="1"/>
            </xdr:cNvSpPr>
          </xdr:nvSpPr>
          <xdr:spPr bwMode="auto">
            <a:xfrm>
              <a:off x="2948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47" name="Rectangle 923"/>
            <xdr:cNvSpPr>
              <a:spLocks noChangeArrowheads="1"/>
            </xdr:cNvSpPr>
          </xdr:nvSpPr>
          <xdr:spPr bwMode="auto">
            <a:xfrm>
              <a:off x="2948" y="0"/>
              <a:ext cx="12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46" name="Line 922"/>
            <xdr:cNvSpPr>
              <a:spLocks noChangeShapeType="1"/>
            </xdr:cNvSpPr>
          </xdr:nvSpPr>
          <xdr:spPr bwMode="auto">
            <a:xfrm>
              <a:off x="3633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45" name="Rectangle 921"/>
            <xdr:cNvSpPr>
              <a:spLocks noChangeArrowheads="1"/>
            </xdr:cNvSpPr>
          </xdr:nvSpPr>
          <xdr:spPr bwMode="auto">
            <a:xfrm>
              <a:off x="3633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44" name="Line 920"/>
            <xdr:cNvSpPr>
              <a:spLocks noChangeShapeType="1"/>
            </xdr:cNvSpPr>
          </xdr:nvSpPr>
          <xdr:spPr bwMode="auto">
            <a:xfrm>
              <a:off x="4318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43" name="Rectangle 919"/>
            <xdr:cNvSpPr>
              <a:spLocks noChangeArrowheads="1"/>
            </xdr:cNvSpPr>
          </xdr:nvSpPr>
          <xdr:spPr bwMode="auto">
            <a:xfrm>
              <a:off x="4318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42" name="Line 918"/>
            <xdr:cNvSpPr>
              <a:spLocks noChangeShapeType="1"/>
            </xdr:cNvSpPr>
          </xdr:nvSpPr>
          <xdr:spPr bwMode="auto">
            <a:xfrm>
              <a:off x="4990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41" name="Rectangle 917"/>
            <xdr:cNvSpPr>
              <a:spLocks noChangeArrowheads="1"/>
            </xdr:cNvSpPr>
          </xdr:nvSpPr>
          <xdr:spPr bwMode="auto">
            <a:xfrm>
              <a:off x="4990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40" name="Line 916"/>
            <xdr:cNvSpPr>
              <a:spLocks noChangeShapeType="1"/>
            </xdr:cNvSpPr>
          </xdr:nvSpPr>
          <xdr:spPr bwMode="auto">
            <a:xfrm>
              <a:off x="5662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39" name="Rectangle 915"/>
            <xdr:cNvSpPr>
              <a:spLocks noChangeArrowheads="1"/>
            </xdr:cNvSpPr>
          </xdr:nvSpPr>
          <xdr:spPr bwMode="auto">
            <a:xfrm>
              <a:off x="5662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38" name="Line 914"/>
            <xdr:cNvSpPr>
              <a:spLocks noChangeShapeType="1"/>
            </xdr:cNvSpPr>
          </xdr:nvSpPr>
          <xdr:spPr bwMode="auto">
            <a:xfrm>
              <a:off x="6348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37" name="Rectangle 913"/>
            <xdr:cNvSpPr>
              <a:spLocks noChangeArrowheads="1"/>
            </xdr:cNvSpPr>
          </xdr:nvSpPr>
          <xdr:spPr bwMode="auto">
            <a:xfrm>
              <a:off x="6348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36" name="Line 912"/>
            <xdr:cNvSpPr>
              <a:spLocks noChangeShapeType="1"/>
            </xdr:cNvSpPr>
          </xdr:nvSpPr>
          <xdr:spPr bwMode="auto">
            <a:xfrm>
              <a:off x="7033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35" name="Rectangle 911"/>
            <xdr:cNvSpPr>
              <a:spLocks noChangeArrowheads="1"/>
            </xdr:cNvSpPr>
          </xdr:nvSpPr>
          <xdr:spPr bwMode="auto">
            <a:xfrm>
              <a:off x="7033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34" name="Line 910"/>
            <xdr:cNvSpPr>
              <a:spLocks noChangeShapeType="1"/>
            </xdr:cNvSpPr>
          </xdr:nvSpPr>
          <xdr:spPr bwMode="auto">
            <a:xfrm>
              <a:off x="7718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33" name="Rectangle 909"/>
            <xdr:cNvSpPr>
              <a:spLocks noChangeArrowheads="1"/>
            </xdr:cNvSpPr>
          </xdr:nvSpPr>
          <xdr:spPr bwMode="auto">
            <a:xfrm>
              <a:off x="7718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32" name="Line 908"/>
            <xdr:cNvSpPr>
              <a:spLocks noChangeShapeType="1"/>
            </xdr:cNvSpPr>
          </xdr:nvSpPr>
          <xdr:spPr bwMode="auto">
            <a:xfrm>
              <a:off x="8571" y="0"/>
              <a:ext cx="1" cy="13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31" name="Rectangle 907"/>
            <xdr:cNvSpPr>
              <a:spLocks noChangeArrowheads="1"/>
            </xdr:cNvSpPr>
          </xdr:nvSpPr>
          <xdr:spPr bwMode="auto">
            <a:xfrm>
              <a:off x="8571" y="0"/>
              <a:ext cx="13" cy="13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30" name="Line 906"/>
            <xdr:cNvSpPr>
              <a:spLocks noChangeShapeType="1"/>
            </xdr:cNvSpPr>
          </xdr:nvSpPr>
          <xdr:spPr bwMode="auto">
            <a:xfrm>
              <a:off x="633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29" name="Rectangle 905"/>
            <xdr:cNvSpPr>
              <a:spLocks noChangeArrowheads="1"/>
            </xdr:cNvSpPr>
          </xdr:nvSpPr>
          <xdr:spPr bwMode="auto">
            <a:xfrm>
              <a:off x="633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28" name="Line 904"/>
            <xdr:cNvSpPr>
              <a:spLocks noChangeShapeType="1"/>
            </xdr:cNvSpPr>
          </xdr:nvSpPr>
          <xdr:spPr bwMode="auto">
            <a:xfrm>
              <a:off x="1577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27" name="Rectangle 903"/>
            <xdr:cNvSpPr>
              <a:spLocks noChangeArrowheads="1"/>
            </xdr:cNvSpPr>
          </xdr:nvSpPr>
          <xdr:spPr bwMode="auto">
            <a:xfrm>
              <a:off x="1577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26" name="Line 902"/>
            <xdr:cNvSpPr>
              <a:spLocks noChangeShapeType="1"/>
            </xdr:cNvSpPr>
          </xdr:nvSpPr>
          <xdr:spPr bwMode="auto">
            <a:xfrm>
              <a:off x="2275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25" name="Rectangle 901"/>
            <xdr:cNvSpPr>
              <a:spLocks noChangeArrowheads="1"/>
            </xdr:cNvSpPr>
          </xdr:nvSpPr>
          <xdr:spPr bwMode="auto">
            <a:xfrm>
              <a:off x="2275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24" name="Line 900"/>
            <xdr:cNvSpPr>
              <a:spLocks noChangeShapeType="1"/>
            </xdr:cNvSpPr>
          </xdr:nvSpPr>
          <xdr:spPr bwMode="auto">
            <a:xfrm>
              <a:off x="2948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23" name="Rectangle 899"/>
            <xdr:cNvSpPr>
              <a:spLocks noChangeArrowheads="1"/>
            </xdr:cNvSpPr>
          </xdr:nvSpPr>
          <xdr:spPr bwMode="auto">
            <a:xfrm>
              <a:off x="2948" y="310"/>
              <a:ext cx="12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22" name="Line 898"/>
            <xdr:cNvSpPr>
              <a:spLocks noChangeShapeType="1"/>
            </xdr:cNvSpPr>
          </xdr:nvSpPr>
          <xdr:spPr bwMode="auto">
            <a:xfrm>
              <a:off x="3633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21" name="Rectangle 897"/>
            <xdr:cNvSpPr>
              <a:spLocks noChangeArrowheads="1"/>
            </xdr:cNvSpPr>
          </xdr:nvSpPr>
          <xdr:spPr bwMode="auto">
            <a:xfrm>
              <a:off x="3633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20" name="Line 896"/>
            <xdr:cNvSpPr>
              <a:spLocks noChangeShapeType="1"/>
            </xdr:cNvSpPr>
          </xdr:nvSpPr>
          <xdr:spPr bwMode="auto">
            <a:xfrm>
              <a:off x="4318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19" name="Rectangle 895"/>
            <xdr:cNvSpPr>
              <a:spLocks noChangeArrowheads="1"/>
            </xdr:cNvSpPr>
          </xdr:nvSpPr>
          <xdr:spPr bwMode="auto">
            <a:xfrm>
              <a:off x="4318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18" name="Line 894"/>
            <xdr:cNvSpPr>
              <a:spLocks noChangeShapeType="1"/>
            </xdr:cNvSpPr>
          </xdr:nvSpPr>
          <xdr:spPr bwMode="auto">
            <a:xfrm>
              <a:off x="4990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17" name="Rectangle 893"/>
            <xdr:cNvSpPr>
              <a:spLocks noChangeArrowheads="1"/>
            </xdr:cNvSpPr>
          </xdr:nvSpPr>
          <xdr:spPr bwMode="auto">
            <a:xfrm>
              <a:off x="4990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16" name="Line 892"/>
            <xdr:cNvSpPr>
              <a:spLocks noChangeShapeType="1"/>
            </xdr:cNvSpPr>
          </xdr:nvSpPr>
          <xdr:spPr bwMode="auto">
            <a:xfrm>
              <a:off x="5662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15" name="Rectangle 891"/>
            <xdr:cNvSpPr>
              <a:spLocks noChangeArrowheads="1"/>
            </xdr:cNvSpPr>
          </xdr:nvSpPr>
          <xdr:spPr bwMode="auto">
            <a:xfrm>
              <a:off x="5662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14" name="Line 890"/>
            <xdr:cNvSpPr>
              <a:spLocks noChangeShapeType="1"/>
            </xdr:cNvSpPr>
          </xdr:nvSpPr>
          <xdr:spPr bwMode="auto">
            <a:xfrm>
              <a:off x="6348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13" name="Rectangle 889"/>
            <xdr:cNvSpPr>
              <a:spLocks noChangeArrowheads="1"/>
            </xdr:cNvSpPr>
          </xdr:nvSpPr>
          <xdr:spPr bwMode="auto">
            <a:xfrm>
              <a:off x="6348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12" name="Line 888"/>
            <xdr:cNvSpPr>
              <a:spLocks noChangeShapeType="1"/>
            </xdr:cNvSpPr>
          </xdr:nvSpPr>
          <xdr:spPr bwMode="auto">
            <a:xfrm>
              <a:off x="7033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11" name="Rectangle 887"/>
            <xdr:cNvSpPr>
              <a:spLocks noChangeArrowheads="1"/>
            </xdr:cNvSpPr>
          </xdr:nvSpPr>
          <xdr:spPr bwMode="auto">
            <a:xfrm>
              <a:off x="7033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10" name="Line 886"/>
            <xdr:cNvSpPr>
              <a:spLocks noChangeShapeType="1"/>
            </xdr:cNvSpPr>
          </xdr:nvSpPr>
          <xdr:spPr bwMode="auto">
            <a:xfrm>
              <a:off x="7718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09" name="Rectangle 885"/>
            <xdr:cNvSpPr>
              <a:spLocks noChangeArrowheads="1"/>
            </xdr:cNvSpPr>
          </xdr:nvSpPr>
          <xdr:spPr bwMode="auto">
            <a:xfrm>
              <a:off x="7718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08" name="Line 884"/>
            <xdr:cNvSpPr>
              <a:spLocks noChangeShapeType="1"/>
            </xdr:cNvSpPr>
          </xdr:nvSpPr>
          <xdr:spPr bwMode="auto">
            <a:xfrm>
              <a:off x="8571" y="310"/>
              <a:ext cx="1" cy="737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07" name="Rectangle 883"/>
            <xdr:cNvSpPr>
              <a:spLocks noChangeArrowheads="1"/>
            </xdr:cNvSpPr>
          </xdr:nvSpPr>
          <xdr:spPr bwMode="auto">
            <a:xfrm>
              <a:off x="8571" y="310"/>
              <a:ext cx="13" cy="737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06" name="Line 882"/>
            <xdr:cNvSpPr>
              <a:spLocks noChangeShapeType="1"/>
            </xdr:cNvSpPr>
          </xdr:nvSpPr>
          <xdr:spPr bwMode="auto">
            <a:xfrm>
              <a:off x="633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05" name="Rectangle 881"/>
            <xdr:cNvSpPr>
              <a:spLocks noChangeArrowheads="1"/>
            </xdr:cNvSpPr>
          </xdr:nvSpPr>
          <xdr:spPr bwMode="auto">
            <a:xfrm>
              <a:off x="633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04" name="Line 880"/>
            <xdr:cNvSpPr>
              <a:spLocks noChangeShapeType="1"/>
            </xdr:cNvSpPr>
          </xdr:nvSpPr>
          <xdr:spPr bwMode="auto">
            <a:xfrm>
              <a:off x="1577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03" name="Rectangle 879"/>
            <xdr:cNvSpPr>
              <a:spLocks noChangeArrowheads="1"/>
            </xdr:cNvSpPr>
          </xdr:nvSpPr>
          <xdr:spPr bwMode="auto">
            <a:xfrm>
              <a:off x="1577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02" name="Line 878"/>
            <xdr:cNvSpPr>
              <a:spLocks noChangeShapeType="1"/>
            </xdr:cNvSpPr>
          </xdr:nvSpPr>
          <xdr:spPr bwMode="auto">
            <a:xfrm>
              <a:off x="2275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101" name="Rectangle 877"/>
            <xdr:cNvSpPr>
              <a:spLocks noChangeArrowheads="1"/>
            </xdr:cNvSpPr>
          </xdr:nvSpPr>
          <xdr:spPr bwMode="auto">
            <a:xfrm>
              <a:off x="2275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100" name="Line 876"/>
            <xdr:cNvSpPr>
              <a:spLocks noChangeShapeType="1"/>
            </xdr:cNvSpPr>
          </xdr:nvSpPr>
          <xdr:spPr bwMode="auto">
            <a:xfrm>
              <a:off x="2948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99" name="Rectangle 875"/>
            <xdr:cNvSpPr>
              <a:spLocks noChangeArrowheads="1"/>
            </xdr:cNvSpPr>
          </xdr:nvSpPr>
          <xdr:spPr bwMode="auto">
            <a:xfrm>
              <a:off x="2948" y="1292"/>
              <a:ext cx="12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98" name="Line 874"/>
            <xdr:cNvSpPr>
              <a:spLocks noChangeShapeType="1"/>
            </xdr:cNvSpPr>
          </xdr:nvSpPr>
          <xdr:spPr bwMode="auto">
            <a:xfrm>
              <a:off x="3633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97" name="Rectangle 873"/>
            <xdr:cNvSpPr>
              <a:spLocks noChangeArrowheads="1"/>
            </xdr:cNvSpPr>
          </xdr:nvSpPr>
          <xdr:spPr bwMode="auto">
            <a:xfrm>
              <a:off x="3633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96" name="Line 872"/>
            <xdr:cNvSpPr>
              <a:spLocks noChangeShapeType="1"/>
            </xdr:cNvSpPr>
          </xdr:nvSpPr>
          <xdr:spPr bwMode="auto">
            <a:xfrm>
              <a:off x="4318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95" name="Rectangle 871"/>
            <xdr:cNvSpPr>
              <a:spLocks noChangeArrowheads="1"/>
            </xdr:cNvSpPr>
          </xdr:nvSpPr>
          <xdr:spPr bwMode="auto">
            <a:xfrm>
              <a:off x="4318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94" name="Line 870"/>
            <xdr:cNvSpPr>
              <a:spLocks noChangeShapeType="1"/>
            </xdr:cNvSpPr>
          </xdr:nvSpPr>
          <xdr:spPr bwMode="auto">
            <a:xfrm>
              <a:off x="4990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93" name="Rectangle 869"/>
            <xdr:cNvSpPr>
              <a:spLocks noChangeArrowheads="1"/>
            </xdr:cNvSpPr>
          </xdr:nvSpPr>
          <xdr:spPr bwMode="auto">
            <a:xfrm>
              <a:off x="4990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92" name="Line 868"/>
            <xdr:cNvSpPr>
              <a:spLocks noChangeShapeType="1"/>
            </xdr:cNvSpPr>
          </xdr:nvSpPr>
          <xdr:spPr bwMode="auto">
            <a:xfrm>
              <a:off x="5662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91" name="Rectangle 867"/>
            <xdr:cNvSpPr>
              <a:spLocks noChangeArrowheads="1"/>
            </xdr:cNvSpPr>
          </xdr:nvSpPr>
          <xdr:spPr bwMode="auto">
            <a:xfrm>
              <a:off x="5662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90" name="Line 866"/>
            <xdr:cNvSpPr>
              <a:spLocks noChangeShapeType="1"/>
            </xdr:cNvSpPr>
          </xdr:nvSpPr>
          <xdr:spPr bwMode="auto">
            <a:xfrm>
              <a:off x="6348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89" name="Rectangle 865"/>
            <xdr:cNvSpPr>
              <a:spLocks noChangeArrowheads="1"/>
            </xdr:cNvSpPr>
          </xdr:nvSpPr>
          <xdr:spPr bwMode="auto">
            <a:xfrm>
              <a:off x="6348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88" name="Line 864"/>
            <xdr:cNvSpPr>
              <a:spLocks noChangeShapeType="1"/>
            </xdr:cNvSpPr>
          </xdr:nvSpPr>
          <xdr:spPr bwMode="auto">
            <a:xfrm>
              <a:off x="7033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87" name="Rectangle 863"/>
            <xdr:cNvSpPr>
              <a:spLocks noChangeArrowheads="1"/>
            </xdr:cNvSpPr>
          </xdr:nvSpPr>
          <xdr:spPr bwMode="auto">
            <a:xfrm>
              <a:off x="7033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86" name="Line 862"/>
            <xdr:cNvSpPr>
              <a:spLocks noChangeShapeType="1"/>
            </xdr:cNvSpPr>
          </xdr:nvSpPr>
          <xdr:spPr bwMode="auto">
            <a:xfrm>
              <a:off x="7718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85" name="Rectangle 861"/>
            <xdr:cNvSpPr>
              <a:spLocks noChangeArrowheads="1"/>
            </xdr:cNvSpPr>
          </xdr:nvSpPr>
          <xdr:spPr bwMode="auto">
            <a:xfrm>
              <a:off x="7718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84" name="Line 860"/>
            <xdr:cNvSpPr>
              <a:spLocks noChangeShapeType="1"/>
            </xdr:cNvSpPr>
          </xdr:nvSpPr>
          <xdr:spPr bwMode="auto">
            <a:xfrm>
              <a:off x="8571" y="1292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83" name="Rectangle 859"/>
            <xdr:cNvSpPr>
              <a:spLocks noChangeArrowheads="1"/>
            </xdr:cNvSpPr>
          </xdr:nvSpPr>
          <xdr:spPr bwMode="auto">
            <a:xfrm>
              <a:off x="8571" y="1292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82" name="Line 858"/>
            <xdr:cNvSpPr>
              <a:spLocks noChangeShapeType="1"/>
            </xdr:cNvSpPr>
          </xdr:nvSpPr>
          <xdr:spPr bwMode="auto">
            <a:xfrm>
              <a:off x="633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81" name="Rectangle 857"/>
            <xdr:cNvSpPr>
              <a:spLocks noChangeArrowheads="1"/>
            </xdr:cNvSpPr>
          </xdr:nvSpPr>
          <xdr:spPr bwMode="auto">
            <a:xfrm>
              <a:off x="633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80" name="Line 856"/>
            <xdr:cNvSpPr>
              <a:spLocks noChangeShapeType="1"/>
            </xdr:cNvSpPr>
          </xdr:nvSpPr>
          <xdr:spPr bwMode="auto">
            <a:xfrm>
              <a:off x="1577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79" name="Rectangle 855"/>
            <xdr:cNvSpPr>
              <a:spLocks noChangeArrowheads="1"/>
            </xdr:cNvSpPr>
          </xdr:nvSpPr>
          <xdr:spPr bwMode="auto">
            <a:xfrm>
              <a:off x="1577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78" name="Line 854"/>
            <xdr:cNvSpPr>
              <a:spLocks noChangeShapeType="1"/>
            </xdr:cNvSpPr>
          </xdr:nvSpPr>
          <xdr:spPr bwMode="auto">
            <a:xfrm>
              <a:off x="2275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77" name="Rectangle 853"/>
            <xdr:cNvSpPr>
              <a:spLocks noChangeArrowheads="1"/>
            </xdr:cNvSpPr>
          </xdr:nvSpPr>
          <xdr:spPr bwMode="auto">
            <a:xfrm>
              <a:off x="2275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76" name="Line 852"/>
            <xdr:cNvSpPr>
              <a:spLocks noChangeShapeType="1"/>
            </xdr:cNvSpPr>
          </xdr:nvSpPr>
          <xdr:spPr bwMode="auto">
            <a:xfrm>
              <a:off x="2948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75" name="Rectangle 851"/>
            <xdr:cNvSpPr>
              <a:spLocks noChangeArrowheads="1"/>
            </xdr:cNvSpPr>
          </xdr:nvSpPr>
          <xdr:spPr bwMode="auto">
            <a:xfrm>
              <a:off x="2948" y="2585"/>
              <a:ext cx="12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74" name="Line 850"/>
            <xdr:cNvSpPr>
              <a:spLocks noChangeShapeType="1"/>
            </xdr:cNvSpPr>
          </xdr:nvSpPr>
          <xdr:spPr bwMode="auto">
            <a:xfrm>
              <a:off x="3633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73" name="Rectangle 849"/>
            <xdr:cNvSpPr>
              <a:spLocks noChangeArrowheads="1"/>
            </xdr:cNvSpPr>
          </xdr:nvSpPr>
          <xdr:spPr bwMode="auto">
            <a:xfrm>
              <a:off x="3633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72" name="Line 848"/>
            <xdr:cNvSpPr>
              <a:spLocks noChangeShapeType="1"/>
            </xdr:cNvSpPr>
          </xdr:nvSpPr>
          <xdr:spPr bwMode="auto">
            <a:xfrm>
              <a:off x="4318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71" name="Rectangle 847"/>
            <xdr:cNvSpPr>
              <a:spLocks noChangeArrowheads="1"/>
            </xdr:cNvSpPr>
          </xdr:nvSpPr>
          <xdr:spPr bwMode="auto">
            <a:xfrm>
              <a:off x="4318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70" name="Line 846"/>
            <xdr:cNvSpPr>
              <a:spLocks noChangeShapeType="1"/>
            </xdr:cNvSpPr>
          </xdr:nvSpPr>
          <xdr:spPr bwMode="auto">
            <a:xfrm>
              <a:off x="4990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69" name="Rectangle 845"/>
            <xdr:cNvSpPr>
              <a:spLocks noChangeArrowheads="1"/>
            </xdr:cNvSpPr>
          </xdr:nvSpPr>
          <xdr:spPr bwMode="auto">
            <a:xfrm>
              <a:off x="4990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68" name="Line 844"/>
            <xdr:cNvSpPr>
              <a:spLocks noChangeShapeType="1"/>
            </xdr:cNvSpPr>
          </xdr:nvSpPr>
          <xdr:spPr bwMode="auto">
            <a:xfrm>
              <a:off x="5662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67" name="Rectangle 843"/>
            <xdr:cNvSpPr>
              <a:spLocks noChangeArrowheads="1"/>
            </xdr:cNvSpPr>
          </xdr:nvSpPr>
          <xdr:spPr bwMode="auto">
            <a:xfrm>
              <a:off x="5662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66" name="Line 842"/>
            <xdr:cNvSpPr>
              <a:spLocks noChangeShapeType="1"/>
            </xdr:cNvSpPr>
          </xdr:nvSpPr>
          <xdr:spPr bwMode="auto">
            <a:xfrm>
              <a:off x="6348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65" name="Rectangle 841"/>
            <xdr:cNvSpPr>
              <a:spLocks noChangeArrowheads="1"/>
            </xdr:cNvSpPr>
          </xdr:nvSpPr>
          <xdr:spPr bwMode="auto">
            <a:xfrm>
              <a:off x="6348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64" name="Line 840"/>
            <xdr:cNvSpPr>
              <a:spLocks noChangeShapeType="1"/>
            </xdr:cNvSpPr>
          </xdr:nvSpPr>
          <xdr:spPr bwMode="auto">
            <a:xfrm>
              <a:off x="7033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63" name="Rectangle 839"/>
            <xdr:cNvSpPr>
              <a:spLocks noChangeArrowheads="1"/>
            </xdr:cNvSpPr>
          </xdr:nvSpPr>
          <xdr:spPr bwMode="auto">
            <a:xfrm>
              <a:off x="7033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62" name="Line 838"/>
            <xdr:cNvSpPr>
              <a:spLocks noChangeShapeType="1"/>
            </xdr:cNvSpPr>
          </xdr:nvSpPr>
          <xdr:spPr bwMode="auto">
            <a:xfrm>
              <a:off x="7718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61" name="Rectangle 837"/>
            <xdr:cNvSpPr>
              <a:spLocks noChangeArrowheads="1"/>
            </xdr:cNvSpPr>
          </xdr:nvSpPr>
          <xdr:spPr bwMode="auto">
            <a:xfrm>
              <a:off x="7718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60" name="Line 836"/>
            <xdr:cNvSpPr>
              <a:spLocks noChangeShapeType="1"/>
            </xdr:cNvSpPr>
          </xdr:nvSpPr>
          <xdr:spPr bwMode="auto">
            <a:xfrm>
              <a:off x="8571" y="2585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59" name="Rectangle 835"/>
            <xdr:cNvSpPr>
              <a:spLocks noChangeArrowheads="1"/>
            </xdr:cNvSpPr>
          </xdr:nvSpPr>
          <xdr:spPr bwMode="auto">
            <a:xfrm>
              <a:off x="8571" y="2585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58" name="Line 834"/>
            <xdr:cNvSpPr>
              <a:spLocks noChangeShapeType="1"/>
            </xdr:cNvSpPr>
          </xdr:nvSpPr>
          <xdr:spPr bwMode="auto">
            <a:xfrm>
              <a:off x="633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57" name="Rectangle 833"/>
            <xdr:cNvSpPr>
              <a:spLocks noChangeArrowheads="1"/>
            </xdr:cNvSpPr>
          </xdr:nvSpPr>
          <xdr:spPr bwMode="auto">
            <a:xfrm>
              <a:off x="633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56" name="Line 832"/>
            <xdr:cNvSpPr>
              <a:spLocks noChangeShapeType="1"/>
            </xdr:cNvSpPr>
          </xdr:nvSpPr>
          <xdr:spPr bwMode="auto">
            <a:xfrm>
              <a:off x="1577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55" name="Rectangle 831"/>
            <xdr:cNvSpPr>
              <a:spLocks noChangeArrowheads="1"/>
            </xdr:cNvSpPr>
          </xdr:nvSpPr>
          <xdr:spPr bwMode="auto">
            <a:xfrm>
              <a:off x="1577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54" name="Line 830"/>
            <xdr:cNvSpPr>
              <a:spLocks noChangeShapeType="1"/>
            </xdr:cNvSpPr>
          </xdr:nvSpPr>
          <xdr:spPr bwMode="auto">
            <a:xfrm>
              <a:off x="2275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53" name="Rectangle 829"/>
            <xdr:cNvSpPr>
              <a:spLocks noChangeArrowheads="1"/>
            </xdr:cNvSpPr>
          </xdr:nvSpPr>
          <xdr:spPr bwMode="auto">
            <a:xfrm>
              <a:off x="2275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52" name="Line 828"/>
            <xdr:cNvSpPr>
              <a:spLocks noChangeShapeType="1"/>
            </xdr:cNvSpPr>
          </xdr:nvSpPr>
          <xdr:spPr bwMode="auto">
            <a:xfrm>
              <a:off x="2948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51" name="Rectangle 827"/>
            <xdr:cNvSpPr>
              <a:spLocks noChangeArrowheads="1"/>
            </xdr:cNvSpPr>
          </xdr:nvSpPr>
          <xdr:spPr bwMode="auto">
            <a:xfrm>
              <a:off x="2948" y="4084"/>
              <a:ext cx="12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50" name="Line 826"/>
            <xdr:cNvSpPr>
              <a:spLocks noChangeShapeType="1"/>
            </xdr:cNvSpPr>
          </xdr:nvSpPr>
          <xdr:spPr bwMode="auto">
            <a:xfrm>
              <a:off x="3633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49" name="Rectangle 825"/>
            <xdr:cNvSpPr>
              <a:spLocks noChangeArrowheads="1"/>
            </xdr:cNvSpPr>
          </xdr:nvSpPr>
          <xdr:spPr bwMode="auto">
            <a:xfrm>
              <a:off x="3633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48" name="Line 824"/>
            <xdr:cNvSpPr>
              <a:spLocks noChangeShapeType="1"/>
            </xdr:cNvSpPr>
          </xdr:nvSpPr>
          <xdr:spPr bwMode="auto">
            <a:xfrm>
              <a:off x="4318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47" name="Rectangle 823"/>
            <xdr:cNvSpPr>
              <a:spLocks noChangeArrowheads="1"/>
            </xdr:cNvSpPr>
          </xdr:nvSpPr>
          <xdr:spPr bwMode="auto">
            <a:xfrm>
              <a:off x="4318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46" name="Line 822"/>
            <xdr:cNvSpPr>
              <a:spLocks noChangeShapeType="1"/>
            </xdr:cNvSpPr>
          </xdr:nvSpPr>
          <xdr:spPr bwMode="auto">
            <a:xfrm>
              <a:off x="4990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45" name="Rectangle 821"/>
            <xdr:cNvSpPr>
              <a:spLocks noChangeArrowheads="1"/>
            </xdr:cNvSpPr>
          </xdr:nvSpPr>
          <xdr:spPr bwMode="auto">
            <a:xfrm>
              <a:off x="4990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44" name="Line 820"/>
            <xdr:cNvSpPr>
              <a:spLocks noChangeShapeType="1"/>
            </xdr:cNvSpPr>
          </xdr:nvSpPr>
          <xdr:spPr bwMode="auto">
            <a:xfrm>
              <a:off x="5662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43" name="Rectangle 819"/>
            <xdr:cNvSpPr>
              <a:spLocks noChangeArrowheads="1"/>
            </xdr:cNvSpPr>
          </xdr:nvSpPr>
          <xdr:spPr bwMode="auto">
            <a:xfrm>
              <a:off x="5662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42" name="Line 818"/>
            <xdr:cNvSpPr>
              <a:spLocks noChangeShapeType="1"/>
            </xdr:cNvSpPr>
          </xdr:nvSpPr>
          <xdr:spPr bwMode="auto">
            <a:xfrm>
              <a:off x="6348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41" name="Rectangle 817"/>
            <xdr:cNvSpPr>
              <a:spLocks noChangeArrowheads="1"/>
            </xdr:cNvSpPr>
          </xdr:nvSpPr>
          <xdr:spPr bwMode="auto">
            <a:xfrm>
              <a:off x="6348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40" name="Line 816"/>
            <xdr:cNvSpPr>
              <a:spLocks noChangeShapeType="1"/>
            </xdr:cNvSpPr>
          </xdr:nvSpPr>
          <xdr:spPr bwMode="auto">
            <a:xfrm>
              <a:off x="7033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39" name="Rectangle 815"/>
            <xdr:cNvSpPr>
              <a:spLocks noChangeArrowheads="1"/>
            </xdr:cNvSpPr>
          </xdr:nvSpPr>
          <xdr:spPr bwMode="auto">
            <a:xfrm>
              <a:off x="7033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38" name="Line 814"/>
            <xdr:cNvSpPr>
              <a:spLocks noChangeShapeType="1"/>
            </xdr:cNvSpPr>
          </xdr:nvSpPr>
          <xdr:spPr bwMode="auto">
            <a:xfrm>
              <a:off x="7718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37" name="Rectangle 813"/>
            <xdr:cNvSpPr>
              <a:spLocks noChangeArrowheads="1"/>
            </xdr:cNvSpPr>
          </xdr:nvSpPr>
          <xdr:spPr bwMode="auto">
            <a:xfrm>
              <a:off x="7718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36" name="Line 812"/>
            <xdr:cNvSpPr>
              <a:spLocks noChangeShapeType="1"/>
            </xdr:cNvSpPr>
          </xdr:nvSpPr>
          <xdr:spPr bwMode="auto">
            <a:xfrm>
              <a:off x="8571" y="4084"/>
              <a:ext cx="1" cy="220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35" name="Rectangle 811"/>
            <xdr:cNvSpPr>
              <a:spLocks noChangeArrowheads="1"/>
            </xdr:cNvSpPr>
          </xdr:nvSpPr>
          <xdr:spPr bwMode="auto">
            <a:xfrm>
              <a:off x="8571" y="4084"/>
              <a:ext cx="13" cy="220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34" name="Line 810"/>
            <xdr:cNvSpPr>
              <a:spLocks noChangeShapeType="1"/>
            </xdr:cNvSpPr>
          </xdr:nvSpPr>
          <xdr:spPr bwMode="auto">
            <a:xfrm>
              <a:off x="633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33" name="Rectangle 809"/>
            <xdr:cNvSpPr>
              <a:spLocks noChangeArrowheads="1"/>
            </xdr:cNvSpPr>
          </xdr:nvSpPr>
          <xdr:spPr bwMode="auto">
            <a:xfrm>
              <a:off x="633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32" name="Line 808"/>
            <xdr:cNvSpPr>
              <a:spLocks noChangeShapeType="1"/>
            </xdr:cNvSpPr>
          </xdr:nvSpPr>
          <xdr:spPr bwMode="auto">
            <a:xfrm>
              <a:off x="1577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31" name="Rectangle 807"/>
            <xdr:cNvSpPr>
              <a:spLocks noChangeArrowheads="1"/>
            </xdr:cNvSpPr>
          </xdr:nvSpPr>
          <xdr:spPr bwMode="auto">
            <a:xfrm>
              <a:off x="1577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30" name="Line 806"/>
            <xdr:cNvSpPr>
              <a:spLocks noChangeShapeType="1"/>
            </xdr:cNvSpPr>
          </xdr:nvSpPr>
          <xdr:spPr bwMode="auto">
            <a:xfrm>
              <a:off x="2275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29" name="Rectangle 805"/>
            <xdr:cNvSpPr>
              <a:spLocks noChangeArrowheads="1"/>
            </xdr:cNvSpPr>
          </xdr:nvSpPr>
          <xdr:spPr bwMode="auto">
            <a:xfrm>
              <a:off x="2275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28" name="Line 804"/>
            <xdr:cNvSpPr>
              <a:spLocks noChangeShapeType="1"/>
            </xdr:cNvSpPr>
          </xdr:nvSpPr>
          <xdr:spPr bwMode="auto">
            <a:xfrm>
              <a:off x="2948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27" name="Rectangle 803"/>
            <xdr:cNvSpPr>
              <a:spLocks noChangeArrowheads="1"/>
            </xdr:cNvSpPr>
          </xdr:nvSpPr>
          <xdr:spPr bwMode="auto">
            <a:xfrm>
              <a:off x="2948" y="5027"/>
              <a:ext cx="12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26" name="Line 802"/>
            <xdr:cNvSpPr>
              <a:spLocks noChangeShapeType="1"/>
            </xdr:cNvSpPr>
          </xdr:nvSpPr>
          <xdr:spPr bwMode="auto">
            <a:xfrm>
              <a:off x="3633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25" name="Rectangle 801"/>
            <xdr:cNvSpPr>
              <a:spLocks noChangeArrowheads="1"/>
            </xdr:cNvSpPr>
          </xdr:nvSpPr>
          <xdr:spPr bwMode="auto">
            <a:xfrm>
              <a:off x="3633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24" name="Line 800"/>
            <xdr:cNvSpPr>
              <a:spLocks noChangeShapeType="1"/>
            </xdr:cNvSpPr>
          </xdr:nvSpPr>
          <xdr:spPr bwMode="auto">
            <a:xfrm>
              <a:off x="4318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23" name="Rectangle 799"/>
            <xdr:cNvSpPr>
              <a:spLocks noChangeArrowheads="1"/>
            </xdr:cNvSpPr>
          </xdr:nvSpPr>
          <xdr:spPr bwMode="auto">
            <a:xfrm>
              <a:off x="4318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22" name="Line 798"/>
            <xdr:cNvSpPr>
              <a:spLocks noChangeShapeType="1"/>
            </xdr:cNvSpPr>
          </xdr:nvSpPr>
          <xdr:spPr bwMode="auto">
            <a:xfrm>
              <a:off x="4990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21" name="Rectangle 797"/>
            <xdr:cNvSpPr>
              <a:spLocks noChangeArrowheads="1"/>
            </xdr:cNvSpPr>
          </xdr:nvSpPr>
          <xdr:spPr bwMode="auto">
            <a:xfrm>
              <a:off x="4990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20" name="Line 796"/>
            <xdr:cNvSpPr>
              <a:spLocks noChangeShapeType="1"/>
            </xdr:cNvSpPr>
          </xdr:nvSpPr>
          <xdr:spPr bwMode="auto">
            <a:xfrm>
              <a:off x="5662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19" name="Rectangle 795"/>
            <xdr:cNvSpPr>
              <a:spLocks noChangeArrowheads="1"/>
            </xdr:cNvSpPr>
          </xdr:nvSpPr>
          <xdr:spPr bwMode="auto">
            <a:xfrm>
              <a:off x="5662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18" name="Line 794"/>
            <xdr:cNvSpPr>
              <a:spLocks noChangeShapeType="1"/>
            </xdr:cNvSpPr>
          </xdr:nvSpPr>
          <xdr:spPr bwMode="auto">
            <a:xfrm>
              <a:off x="6348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17" name="Rectangle 793"/>
            <xdr:cNvSpPr>
              <a:spLocks noChangeArrowheads="1"/>
            </xdr:cNvSpPr>
          </xdr:nvSpPr>
          <xdr:spPr bwMode="auto">
            <a:xfrm>
              <a:off x="6348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16" name="Line 792"/>
            <xdr:cNvSpPr>
              <a:spLocks noChangeShapeType="1"/>
            </xdr:cNvSpPr>
          </xdr:nvSpPr>
          <xdr:spPr bwMode="auto">
            <a:xfrm>
              <a:off x="7033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15" name="Rectangle 791"/>
            <xdr:cNvSpPr>
              <a:spLocks noChangeArrowheads="1"/>
            </xdr:cNvSpPr>
          </xdr:nvSpPr>
          <xdr:spPr bwMode="auto">
            <a:xfrm>
              <a:off x="7033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14" name="Line 790"/>
            <xdr:cNvSpPr>
              <a:spLocks noChangeShapeType="1"/>
            </xdr:cNvSpPr>
          </xdr:nvSpPr>
          <xdr:spPr bwMode="auto">
            <a:xfrm>
              <a:off x="7718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13" name="Rectangle 789"/>
            <xdr:cNvSpPr>
              <a:spLocks noChangeArrowheads="1"/>
            </xdr:cNvSpPr>
          </xdr:nvSpPr>
          <xdr:spPr bwMode="auto">
            <a:xfrm>
              <a:off x="7718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12" name="Line 788"/>
            <xdr:cNvSpPr>
              <a:spLocks noChangeShapeType="1"/>
            </xdr:cNvSpPr>
          </xdr:nvSpPr>
          <xdr:spPr bwMode="auto">
            <a:xfrm>
              <a:off x="8571" y="5027"/>
              <a:ext cx="1" cy="246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11" name="Rectangle 787"/>
            <xdr:cNvSpPr>
              <a:spLocks noChangeArrowheads="1"/>
            </xdr:cNvSpPr>
          </xdr:nvSpPr>
          <xdr:spPr bwMode="auto">
            <a:xfrm>
              <a:off x="8571" y="5027"/>
              <a:ext cx="13" cy="246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10" name="Line 786"/>
            <xdr:cNvSpPr>
              <a:spLocks noChangeShapeType="1"/>
            </xdr:cNvSpPr>
          </xdr:nvSpPr>
          <xdr:spPr bwMode="auto">
            <a:xfrm>
              <a:off x="633" y="5738"/>
              <a:ext cx="1" cy="272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09" name="Rectangle 785"/>
            <xdr:cNvSpPr>
              <a:spLocks noChangeArrowheads="1"/>
            </xdr:cNvSpPr>
          </xdr:nvSpPr>
          <xdr:spPr bwMode="auto">
            <a:xfrm>
              <a:off x="633" y="5738"/>
              <a:ext cx="13" cy="272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08" name="Line 784"/>
            <xdr:cNvSpPr>
              <a:spLocks noChangeShapeType="1"/>
            </xdr:cNvSpPr>
          </xdr:nvSpPr>
          <xdr:spPr bwMode="auto">
            <a:xfrm>
              <a:off x="1577" y="5738"/>
              <a:ext cx="1" cy="272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07" name="Rectangle 783"/>
            <xdr:cNvSpPr>
              <a:spLocks noChangeArrowheads="1"/>
            </xdr:cNvSpPr>
          </xdr:nvSpPr>
          <xdr:spPr bwMode="auto">
            <a:xfrm>
              <a:off x="1577" y="5738"/>
              <a:ext cx="13" cy="272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06" name="Line 782"/>
            <xdr:cNvSpPr>
              <a:spLocks noChangeShapeType="1"/>
            </xdr:cNvSpPr>
          </xdr:nvSpPr>
          <xdr:spPr bwMode="auto">
            <a:xfrm>
              <a:off x="2275" y="5738"/>
              <a:ext cx="1" cy="272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05" name="Rectangle 781"/>
            <xdr:cNvSpPr>
              <a:spLocks noChangeArrowheads="1"/>
            </xdr:cNvSpPr>
          </xdr:nvSpPr>
          <xdr:spPr bwMode="auto">
            <a:xfrm>
              <a:off x="2275" y="5738"/>
              <a:ext cx="13" cy="272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04" name="Line 780"/>
            <xdr:cNvSpPr>
              <a:spLocks noChangeShapeType="1"/>
            </xdr:cNvSpPr>
          </xdr:nvSpPr>
          <xdr:spPr bwMode="auto">
            <a:xfrm>
              <a:off x="2948" y="5738"/>
              <a:ext cx="1" cy="272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003" name="Rectangle 779"/>
            <xdr:cNvSpPr>
              <a:spLocks noChangeArrowheads="1"/>
            </xdr:cNvSpPr>
          </xdr:nvSpPr>
          <xdr:spPr bwMode="auto">
            <a:xfrm>
              <a:off x="2948" y="5738"/>
              <a:ext cx="12" cy="272"/>
            </a:xfrm>
            <a:prstGeom prst="rect">
              <a:avLst/>
            </a:prstGeom>
            <a:solidFill>
              <a:srgbClr val="DADC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93002" name="Line 778"/>
            <xdr:cNvSpPr>
              <a:spLocks noChangeShapeType="1"/>
            </xdr:cNvSpPr>
          </xdr:nvSpPr>
          <xdr:spPr bwMode="auto">
            <a:xfrm>
              <a:off x="3633" y="5738"/>
              <a:ext cx="1" cy="272"/>
            </a:xfrm>
            <a:prstGeom prst="line">
              <a:avLst/>
            </a:prstGeom>
            <a:noFill/>
            <a:ln w="0">
              <a:solidFill>
                <a:srgbClr val="DADCDD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693000" name="Rectangle 776"/>
          <xdr:cNvSpPr>
            <a:spLocks noChangeArrowheads="1"/>
          </xdr:cNvSpPr>
        </xdr:nvSpPr>
        <xdr:spPr bwMode="auto">
          <a:xfrm>
            <a:off x="3633" y="5738"/>
            <a:ext cx="13" cy="27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99" name="Line 775"/>
          <xdr:cNvSpPr>
            <a:spLocks noChangeShapeType="1"/>
          </xdr:cNvSpPr>
        </xdr:nvSpPr>
        <xdr:spPr bwMode="auto">
          <a:xfrm>
            <a:off x="4318" y="5738"/>
            <a:ext cx="1" cy="272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98" name="Rectangle 774"/>
          <xdr:cNvSpPr>
            <a:spLocks noChangeArrowheads="1"/>
          </xdr:cNvSpPr>
        </xdr:nvSpPr>
        <xdr:spPr bwMode="auto">
          <a:xfrm>
            <a:off x="4318" y="5738"/>
            <a:ext cx="13" cy="27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97" name="Line 773"/>
          <xdr:cNvSpPr>
            <a:spLocks noChangeShapeType="1"/>
          </xdr:cNvSpPr>
        </xdr:nvSpPr>
        <xdr:spPr bwMode="auto">
          <a:xfrm>
            <a:off x="4990" y="5738"/>
            <a:ext cx="1" cy="272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96" name="Rectangle 772"/>
          <xdr:cNvSpPr>
            <a:spLocks noChangeArrowheads="1"/>
          </xdr:cNvSpPr>
        </xdr:nvSpPr>
        <xdr:spPr bwMode="auto">
          <a:xfrm>
            <a:off x="4990" y="5738"/>
            <a:ext cx="13" cy="27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95" name="Line 771"/>
          <xdr:cNvSpPr>
            <a:spLocks noChangeShapeType="1"/>
          </xdr:cNvSpPr>
        </xdr:nvSpPr>
        <xdr:spPr bwMode="auto">
          <a:xfrm>
            <a:off x="5662" y="5738"/>
            <a:ext cx="1" cy="272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94" name="Rectangle 770"/>
          <xdr:cNvSpPr>
            <a:spLocks noChangeArrowheads="1"/>
          </xdr:cNvSpPr>
        </xdr:nvSpPr>
        <xdr:spPr bwMode="auto">
          <a:xfrm>
            <a:off x="5662" y="5738"/>
            <a:ext cx="13" cy="27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93" name="Line 769"/>
          <xdr:cNvSpPr>
            <a:spLocks noChangeShapeType="1"/>
          </xdr:cNvSpPr>
        </xdr:nvSpPr>
        <xdr:spPr bwMode="auto">
          <a:xfrm>
            <a:off x="6348" y="5738"/>
            <a:ext cx="1" cy="272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92" name="Rectangle 768"/>
          <xdr:cNvSpPr>
            <a:spLocks noChangeArrowheads="1"/>
          </xdr:cNvSpPr>
        </xdr:nvSpPr>
        <xdr:spPr bwMode="auto">
          <a:xfrm>
            <a:off x="6348" y="5738"/>
            <a:ext cx="13" cy="27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91" name="Line 767"/>
          <xdr:cNvSpPr>
            <a:spLocks noChangeShapeType="1"/>
          </xdr:cNvSpPr>
        </xdr:nvSpPr>
        <xdr:spPr bwMode="auto">
          <a:xfrm>
            <a:off x="7033" y="5738"/>
            <a:ext cx="1" cy="272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90" name="Rectangle 766"/>
          <xdr:cNvSpPr>
            <a:spLocks noChangeArrowheads="1"/>
          </xdr:cNvSpPr>
        </xdr:nvSpPr>
        <xdr:spPr bwMode="auto">
          <a:xfrm>
            <a:off x="7033" y="5738"/>
            <a:ext cx="13" cy="27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89" name="Line 765"/>
          <xdr:cNvSpPr>
            <a:spLocks noChangeShapeType="1"/>
          </xdr:cNvSpPr>
        </xdr:nvSpPr>
        <xdr:spPr bwMode="auto">
          <a:xfrm>
            <a:off x="7718" y="5738"/>
            <a:ext cx="1" cy="272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88" name="Rectangle 764"/>
          <xdr:cNvSpPr>
            <a:spLocks noChangeArrowheads="1"/>
          </xdr:cNvSpPr>
        </xdr:nvSpPr>
        <xdr:spPr bwMode="auto">
          <a:xfrm>
            <a:off x="7718" y="5738"/>
            <a:ext cx="13" cy="27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87" name="Line 763"/>
          <xdr:cNvSpPr>
            <a:spLocks noChangeShapeType="1"/>
          </xdr:cNvSpPr>
        </xdr:nvSpPr>
        <xdr:spPr bwMode="auto">
          <a:xfrm>
            <a:off x="8571" y="5738"/>
            <a:ext cx="1" cy="272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86" name="Rectangle 762"/>
          <xdr:cNvSpPr>
            <a:spLocks noChangeArrowheads="1"/>
          </xdr:cNvSpPr>
        </xdr:nvSpPr>
        <xdr:spPr bwMode="auto">
          <a:xfrm>
            <a:off x="8571" y="5738"/>
            <a:ext cx="13" cy="27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85" name="Line 761"/>
          <xdr:cNvSpPr>
            <a:spLocks noChangeShapeType="1"/>
          </xdr:cNvSpPr>
        </xdr:nvSpPr>
        <xdr:spPr bwMode="auto">
          <a:xfrm>
            <a:off x="0" y="0"/>
            <a:ext cx="1" cy="11205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84" name="Rectangle 760"/>
          <xdr:cNvSpPr>
            <a:spLocks noChangeArrowheads="1"/>
          </xdr:cNvSpPr>
        </xdr:nvSpPr>
        <xdr:spPr bwMode="auto">
          <a:xfrm>
            <a:off x="0" y="0"/>
            <a:ext cx="13" cy="11218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83" name="Line 759"/>
          <xdr:cNvSpPr>
            <a:spLocks noChangeShapeType="1"/>
          </xdr:cNvSpPr>
        </xdr:nvSpPr>
        <xdr:spPr bwMode="auto">
          <a:xfrm>
            <a:off x="633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82" name="Rectangle 758"/>
          <xdr:cNvSpPr>
            <a:spLocks noChangeArrowheads="1"/>
          </xdr:cNvSpPr>
        </xdr:nvSpPr>
        <xdr:spPr bwMode="auto">
          <a:xfrm>
            <a:off x="633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81" name="Line 757"/>
          <xdr:cNvSpPr>
            <a:spLocks noChangeShapeType="1"/>
          </xdr:cNvSpPr>
        </xdr:nvSpPr>
        <xdr:spPr bwMode="auto">
          <a:xfrm>
            <a:off x="1577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80" name="Rectangle 756"/>
          <xdr:cNvSpPr>
            <a:spLocks noChangeArrowheads="1"/>
          </xdr:cNvSpPr>
        </xdr:nvSpPr>
        <xdr:spPr bwMode="auto">
          <a:xfrm>
            <a:off x="1577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79" name="Line 755"/>
          <xdr:cNvSpPr>
            <a:spLocks noChangeShapeType="1"/>
          </xdr:cNvSpPr>
        </xdr:nvSpPr>
        <xdr:spPr bwMode="auto">
          <a:xfrm>
            <a:off x="2275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78" name="Rectangle 754"/>
          <xdr:cNvSpPr>
            <a:spLocks noChangeArrowheads="1"/>
          </xdr:cNvSpPr>
        </xdr:nvSpPr>
        <xdr:spPr bwMode="auto">
          <a:xfrm>
            <a:off x="2275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77" name="Line 753"/>
          <xdr:cNvSpPr>
            <a:spLocks noChangeShapeType="1"/>
          </xdr:cNvSpPr>
        </xdr:nvSpPr>
        <xdr:spPr bwMode="auto">
          <a:xfrm>
            <a:off x="2948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76" name="Rectangle 752"/>
          <xdr:cNvSpPr>
            <a:spLocks noChangeArrowheads="1"/>
          </xdr:cNvSpPr>
        </xdr:nvSpPr>
        <xdr:spPr bwMode="auto">
          <a:xfrm>
            <a:off x="2948" y="7263"/>
            <a:ext cx="12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75" name="Line 751"/>
          <xdr:cNvSpPr>
            <a:spLocks noChangeShapeType="1"/>
          </xdr:cNvSpPr>
        </xdr:nvSpPr>
        <xdr:spPr bwMode="auto">
          <a:xfrm>
            <a:off x="3633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74" name="Rectangle 750"/>
          <xdr:cNvSpPr>
            <a:spLocks noChangeArrowheads="1"/>
          </xdr:cNvSpPr>
        </xdr:nvSpPr>
        <xdr:spPr bwMode="auto">
          <a:xfrm>
            <a:off x="3633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73" name="Line 749"/>
          <xdr:cNvSpPr>
            <a:spLocks noChangeShapeType="1"/>
          </xdr:cNvSpPr>
        </xdr:nvSpPr>
        <xdr:spPr bwMode="auto">
          <a:xfrm>
            <a:off x="4318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72" name="Rectangle 748"/>
          <xdr:cNvSpPr>
            <a:spLocks noChangeArrowheads="1"/>
          </xdr:cNvSpPr>
        </xdr:nvSpPr>
        <xdr:spPr bwMode="auto">
          <a:xfrm>
            <a:off x="4318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71" name="Line 747"/>
          <xdr:cNvSpPr>
            <a:spLocks noChangeShapeType="1"/>
          </xdr:cNvSpPr>
        </xdr:nvSpPr>
        <xdr:spPr bwMode="auto">
          <a:xfrm>
            <a:off x="4990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70" name="Rectangle 746"/>
          <xdr:cNvSpPr>
            <a:spLocks noChangeArrowheads="1"/>
          </xdr:cNvSpPr>
        </xdr:nvSpPr>
        <xdr:spPr bwMode="auto">
          <a:xfrm>
            <a:off x="4990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69" name="Line 745"/>
          <xdr:cNvSpPr>
            <a:spLocks noChangeShapeType="1"/>
          </xdr:cNvSpPr>
        </xdr:nvSpPr>
        <xdr:spPr bwMode="auto">
          <a:xfrm>
            <a:off x="5662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68" name="Rectangle 744"/>
          <xdr:cNvSpPr>
            <a:spLocks noChangeArrowheads="1"/>
          </xdr:cNvSpPr>
        </xdr:nvSpPr>
        <xdr:spPr bwMode="auto">
          <a:xfrm>
            <a:off x="5662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67" name="Line 743"/>
          <xdr:cNvSpPr>
            <a:spLocks noChangeShapeType="1"/>
          </xdr:cNvSpPr>
        </xdr:nvSpPr>
        <xdr:spPr bwMode="auto">
          <a:xfrm>
            <a:off x="6348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66" name="Rectangle 742"/>
          <xdr:cNvSpPr>
            <a:spLocks noChangeArrowheads="1"/>
          </xdr:cNvSpPr>
        </xdr:nvSpPr>
        <xdr:spPr bwMode="auto">
          <a:xfrm>
            <a:off x="6348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65" name="Line 741"/>
          <xdr:cNvSpPr>
            <a:spLocks noChangeShapeType="1"/>
          </xdr:cNvSpPr>
        </xdr:nvSpPr>
        <xdr:spPr bwMode="auto">
          <a:xfrm>
            <a:off x="7033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64" name="Rectangle 740"/>
          <xdr:cNvSpPr>
            <a:spLocks noChangeArrowheads="1"/>
          </xdr:cNvSpPr>
        </xdr:nvSpPr>
        <xdr:spPr bwMode="auto">
          <a:xfrm>
            <a:off x="7033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63" name="Line 739"/>
          <xdr:cNvSpPr>
            <a:spLocks noChangeShapeType="1"/>
          </xdr:cNvSpPr>
        </xdr:nvSpPr>
        <xdr:spPr bwMode="auto">
          <a:xfrm>
            <a:off x="7718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62" name="Rectangle 738"/>
          <xdr:cNvSpPr>
            <a:spLocks noChangeArrowheads="1"/>
          </xdr:cNvSpPr>
        </xdr:nvSpPr>
        <xdr:spPr bwMode="auto">
          <a:xfrm>
            <a:off x="7718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61" name="Line 737"/>
          <xdr:cNvSpPr>
            <a:spLocks noChangeShapeType="1"/>
          </xdr:cNvSpPr>
        </xdr:nvSpPr>
        <xdr:spPr bwMode="auto">
          <a:xfrm>
            <a:off x="8571" y="7263"/>
            <a:ext cx="1" cy="220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60" name="Rectangle 736"/>
          <xdr:cNvSpPr>
            <a:spLocks noChangeArrowheads="1"/>
          </xdr:cNvSpPr>
        </xdr:nvSpPr>
        <xdr:spPr bwMode="auto">
          <a:xfrm>
            <a:off x="8571" y="7263"/>
            <a:ext cx="13" cy="220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59" name="Line 735"/>
          <xdr:cNvSpPr>
            <a:spLocks noChangeShapeType="1"/>
          </xdr:cNvSpPr>
        </xdr:nvSpPr>
        <xdr:spPr bwMode="auto">
          <a:xfrm>
            <a:off x="9347" y="0"/>
            <a:ext cx="1" cy="11205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58" name="Rectangle 734"/>
          <xdr:cNvSpPr>
            <a:spLocks noChangeArrowheads="1"/>
          </xdr:cNvSpPr>
        </xdr:nvSpPr>
        <xdr:spPr bwMode="auto">
          <a:xfrm>
            <a:off x="9347" y="0"/>
            <a:ext cx="13" cy="11218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57" name="Line 733"/>
          <xdr:cNvSpPr>
            <a:spLocks noChangeShapeType="1"/>
          </xdr:cNvSpPr>
        </xdr:nvSpPr>
        <xdr:spPr bwMode="auto">
          <a:xfrm>
            <a:off x="0" y="0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56" name="Rectangle 732"/>
          <xdr:cNvSpPr>
            <a:spLocks noChangeArrowheads="1"/>
          </xdr:cNvSpPr>
        </xdr:nvSpPr>
        <xdr:spPr bwMode="auto">
          <a:xfrm>
            <a:off x="0" y="0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55" name="Line 731"/>
          <xdr:cNvSpPr>
            <a:spLocks noChangeShapeType="1"/>
          </xdr:cNvSpPr>
        </xdr:nvSpPr>
        <xdr:spPr bwMode="auto">
          <a:xfrm>
            <a:off x="0" y="297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54" name="Rectangle 730"/>
          <xdr:cNvSpPr>
            <a:spLocks noChangeArrowheads="1"/>
          </xdr:cNvSpPr>
        </xdr:nvSpPr>
        <xdr:spPr bwMode="auto">
          <a:xfrm>
            <a:off x="0" y="297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53" name="Line 729"/>
          <xdr:cNvSpPr>
            <a:spLocks noChangeShapeType="1"/>
          </xdr:cNvSpPr>
        </xdr:nvSpPr>
        <xdr:spPr bwMode="auto">
          <a:xfrm>
            <a:off x="0" y="569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52" name="Rectangle 728"/>
          <xdr:cNvSpPr>
            <a:spLocks noChangeArrowheads="1"/>
          </xdr:cNvSpPr>
        </xdr:nvSpPr>
        <xdr:spPr bwMode="auto">
          <a:xfrm>
            <a:off x="0" y="569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51" name="Line 727"/>
          <xdr:cNvSpPr>
            <a:spLocks noChangeShapeType="1"/>
          </xdr:cNvSpPr>
        </xdr:nvSpPr>
        <xdr:spPr bwMode="auto">
          <a:xfrm>
            <a:off x="0" y="814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50" name="Rectangle 726"/>
          <xdr:cNvSpPr>
            <a:spLocks noChangeArrowheads="1"/>
          </xdr:cNvSpPr>
        </xdr:nvSpPr>
        <xdr:spPr bwMode="auto">
          <a:xfrm>
            <a:off x="0" y="814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49" name="Line 725"/>
          <xdr:cNvSpPr>
            <a:spLocks noChangeShapeType="1"/>
          </xdr:cNvSpPr>
        </xdr:nvSpPr>
        <xdr:spPr bwMode="auto">
          <a:xfrm>
            <a:off x="0" y="1034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48" name="Rectangle 724"/>
          <xdr:cNvSpPr>
            <a:spLocks noChangeArrowheads="1"/>
          </xdr:cNvSpPr>
        </xdr:nvSpPr>
        <xdr:spPr bwMode="auto">
          <a:xfrm>
            <a:off x="0" y="1034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47" name="Line 723"/>
          <xdr:cNvSpPr>
            <a:spLocks noChangeShapeType="1"/>
          </xdr:cNvSpPr>
        </xdr:nvSpPr>
        <xdr:spPr bwMode="auto">
          <a:xfrm>
            <a:off x="0" y="1279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46" name="Rectangle 722"/>
          <xdr:cNvSpPr>
            <a:spLocks noChangeArrowheads="1"/>
          </xdr:cNvSpPr>
        </xdr:nvSpPr>
        <xdr:spPr bwMode="auto">
          <a:xfrm>
            <a:off x="0" y="1279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45" name="Line 721"/>
          <xdr:cNvSpPr>
            <a:spLocks noChangeShapeType="1"/>
          </xdr:cNvSpPr>
        </xdr:nvSpPr>
        <xdr:spPr bwMode="auto">
          <a:xfrm>
            <a:off x="0" y="1499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44" name="Rectangle 720"/>
          <xdr:cNvSpPr>
            <a:spLocks noChangeArrowheads="1"/>
          </xdr:cNvSpPr>
        </xdr:nvSpPr>
        <xdr:spPr bwMode="auto">
          <a:xfrm>
            <a:off x="0" y="1499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43" name="Line 719"/>
          <xdr:cNvSpPr>
            <a:spLocks noChangeShapeType="1"/>
          </xdr:cNvSpPr>
        </xdr:nvSpPr>
        <xdr:spPr bwMode="auto">
          <a:xfrm>
            <a:off x="0" y="2572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42" name="Rectangle 718"/>
          <xdr:cNvSpPr>
            <a:spLocks noChangeArrowheads="1"/>
          </xdr:cNvSpPr>
        </xdr:nvSpPr>
        <xdr:spPr bwMode="auto">
          <a:xfrm>
            <a:off x="0" y="2572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41" name="Line 717"/>
          <xdr:cNvSpPr>
            <a:spLocks noChangeShapeType="1"/>
          </xdr:cNvSpPr>
        </xdr:nvSpPr>
        <xdr:spPr bwMode="auto">
          <a:xfrm>
            <a:off x="0" y="2792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40" name="Rectangle 716"/>
          <xdr:cNvSpPr>
            <a:spLocks noChangeArrowheads="1"/>
          </xdr:cNvSpPr>
        </xdr:nvSpPr>
        <xdr:spPr bwMode="auto">
          <a:xfrm>
            <a:off x="0" y="2792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39" name="Line 715"/>
          <xdr:cNvSpPr>
            <a:spLocks noChangeShapeType="1"/>
          </xdr:cNvSpPr>
        </xdr:nvSpPr>
        <xdr:spPr bwMode="auto">
          <a:xfrm>
            <a:off x="0" y="4071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38" name="Rectangle 714"/>
          <xdr:cNvSpPr>
            <a:spLocks noChangeArrowheads="1"/>
          </xdr:cNvSpPr>
        </xdr:nvSpPr>
        <xdr:spPr bwMode="auto">
          <a:xfrm>
            <a:off x="0" y="4071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37" name="Line 713"/>
          <xdr:cNvSpPr>
            <a:spLocks noChangeShapeType="1"/>
          </xdr:cNvSpPr>
        </xdr:nvSpPr>
        <xdr:spPr bwMode="auto">
          <a:xfrm>
            <a:off x="0" y="4291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36" name="Rectangle 712"/>
          <xdr:cNvSpPr>
            <a:spLocks noChangeArrowheads="1"/>
          </xdr:cNvSpPr>
        </xdr:nvSpPr>
        <xdr:spPr bwMode="auto">
          <a:xfrm>
            <a:off x="0" y="4291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35" name="Line 711"/>
          <xdr:cNvSpPr>
            <a:spLocks noChangeShapeType="1"/>
          </xdr:cNvSpPr>
        </xdr:nvSpPr>
        <xdr:spPr bwMode="auto">
          <a:xfrm>
            <a:off x="0" y="5015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34" name="Rectangle 710"/>
          <xdr:cNvSpPr>
            <a:spLocks noChangeArrowheads="1"/>
          </xdr:cNvSpPr>
        </xdr:nvSpPr>
        <xdr:spPr bwMode="auto">
          <a:xfrm>
            <a:off x="0" y="5015"/>
            <a:ext cx="9373" cy="12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33" name="Line 709"/>
          <xdr:cNvSpPr>
            <a:spLocks noChangeShapeType="1"/>
          </xdr:cNvSpPr>
        </xdr:nvSpPr>
        <xdr:spPr bwMode="auto">
          <a:xfrm>
            <a:off x="0" y="5260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32" name="Rectangle 708"/>
          <xdr:cNvSpPr>
            <a:spLocks noChangeArrowheads="1"/>
          </xdr:cNvSpPr>
        </xdr:nvSpPr>
        <xdr:spPr bwMode="auto">
          <a:xfrm>
            <a:off x="0" y="5260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31" name="Line 707"/>
          <xdr:cNvSpPr>
            <a:spLocks noChangeShapeType="1"/>
          </xdr:cNvSpPr>
        </xdr:nvSpPr>
        <xdr:spPr bwMode="auto">
          <a:xfrm>
            <a:off x="0" y="5725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30" name="Rectangle 706"/>
          <xdr:cNvSpPr>
            <a:spLocks noChangeArrowheads="1"/>
          </xdr:cNvSpPr>
        </xdr:nvSpPr>
        <xdr:spPr bwMode="auto">
          <a:xfrm>
            <a:off x="0" y="5725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29" name="Line 705"/>
          <xdr:cNvSpPr>
            <a:spLocks noChangeShapeType="1"/>
          </xdr:cNvSpPr>
        </xdr:nvSpPr>
        <xdr:spPr bwMode="auto">
          <a:xfrm>
            <a:off x="0" y="5997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28" name="Rectangle 704"/>
          <xdr:cNvSpPr>
            <a:spLocks noChangeArrowheads="1"/>
          </xdr:cNvSpPr>
        </xdr:nvSpPr>
        <xdr:spPr bwMode="auto">
          <a:xfrm>
            <a:off x="0" y="5997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27" name="Line 703"/>
          <xdr:cNvSpPr>
            <a:spLocks noChangeShapeType="1"/>
          </xdr:cNvSpPr>
        </xdr:nvSpPr>
        <xdr:spPr bwMode="auto">
          <a:xfrm>
            <a:off x="0" y="7250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26" name="Rectangle 702"/>
          <xdr:cNvSpPr>
            <a:spLocks noChangeArrowheads="1"/>
          </xdr:cNvSpPr>
        </xdr:nvSpPr>
        <xdr:spPr bwMode="auto">
          <a:xfrm>
            <a:off x="0" y="7250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25" name="Line 701"/>
          <xdr:cNvSpPr>
            <a:spLocks noChangeShapeType="1"/>
          </xdr:cNvSpPr>
        </xdr:nvSpPr>
        <xdr:spPr bwMode="auto">
          <a:xfrm>
            <a:off x="0" y="7470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24" name="Rectangle 700"/>
          <xdr:cNvSpPr>
            <a:spLocks noChangeArrowheads="1"/>
          </xdr:cNvSpPr>
        </xdr:nvSpPr>
        <xdr:spPr bwMode="auto">
          <a:xfrm>
            <a:off x="0" y="7470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23" name="Line 699"/>
          <xdr:cNvSpPr>
            <a:spLocks noChangeShapeType="1"/>
          </xdr:cNvSpPr>
        </xdr:nvSpPr>
        <xdr:spPr bwMode="auto">
          <a:xfrm>
            <a:off x="0" y="8478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22" name="Rectangle 698"/>
          <xdr:cNvSpPr>
            <a:spLocks noChangeArrowheads="1"/>
          </xdr:cNvSpPr>
        </xdr:nvSpPr>
        <xdr:spPr bwMode="auto">
          <a:xfrm>
            <a:off x="0" y="8478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21" name="Line 697"/>
          <xdr:cNvSpPr>
            <a:spLocks noChangeShapeType="1"/>
          </xdr:cNvSpPr>
        </xdr:nvSpPr>
        <xdr:spPr bwMode="auto">
          <a:xfrm>
            <a:off x="0" y="8698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20" name="Rectangle 696"/>
          <xdr:cNvSpPr>
            <a:spLocks noChangeArrowheads="1"/>
          </xdr:cNvSpPr>
        </xdr:nvSpPr>
        <xdr:spPr bwMode="auto">
          <a:xfrm>
            <a:off x="0" y="8698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19" name="Line 695"/>
          <xdr:cNvSpPr>
            <a:spLocks noChangeShapeType="1"/>
          </xdr:cNvSpPr>
        </xdr:nvSpPr>
        <xdr:spPr bwMode="auto">
          <a:xfrm>
            <a:off x="0" y="9008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18" name="Rectangle 694"/>
          <xdr:cNvSpPr>
            <a:spLocks noChangeArrowheads="1"/>
          </xdr:cNvSpPr>
        </xdr:nvSpPr>
        <xdr:spPr bwMode="auto">
          <a:xfrm>
            <a:off x="0" y="9008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2917" name="Line 693"/>
          <xdr:cNvSpPr>
            <a:spLocks noChangeShapeType="1"/>
          </xdr:cNvSpPr>
        </xdr:nvSpPr>
        <xdr:spPr bwMode="auto">
          <a:xfrm>
            <a:off x="0" y="11192"/>
            <a:ext cx="9360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916" name="Rectangle 692"/>
          <xdr:cNvSpPr>
            <a:spLocks noChangeArrowheads="1"/>
          </xdr:cNvSpPr>
        </xdr:nvSpPr>
        <xdr:spPr bwMode="auto">
          <a:xfrm>
            <a:off x="0" y="11192"/>
            <a:ext cx="9373" cy="13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2</xdr:col>
          <xdr:colOff>22679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85724</xdr:colOff>
          <xdr:row>0</xdr:row>
          <xdr:rowOff>9525</xdr:rowOff>
        </xdr:from>
        <xdr:to>
          <xdr:col>1</xdr:col>
          <xdr:colOff>169807</xdr:colOff>
          <xdr:row>2</xdr:row>
          <xdr:rowOff>104775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561975</xdr:colOff>
          <xdr:row>3</xdr:row>
          <xdr:rowOff>142875</xdr:rowOff>
        </xdr:to>
        <xdr:sp macro="" textlink="">
          <xdr:nvSpPr>
            <xdr:cNvPr id="668673" name="Object 1" hidden="1">
              <a:extLst>
                <a:ext uri="{63B3BB69-23CF-44E3-9099-C40C66FF867C}">
                  <a14:compatExt spid="_x0000_s66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9524</xdr:colOff>
          <xdr:row>0</xdr:row>
          <xdr:rowOff>28574</xdr:rowOff>
        </xdr:from>
        <xdr:to>
          <xdr:col>1</xdr:col>
          <xdr:colOff>371475</xdr:colOff>
          <xdr:row>3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280988</xdr:colOff>
          <xdr:row>3</xdr:row>
          <xdr:rowOff>28575</xdr:rowOff>
        </xdr:to>
        <xdr:sp macro="" textlink="">
          <xdr:nvSpPr>
            <xdr:cNvPr id="661505" name="Object 1" hidden="1">
              <a:extLst>
                <a:ext uri="{63B3BB69-23CF-44E3-9099-C40C66FF867C}">
                  <a14:compatExt spid="_x0000_s66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9524</xdr:rowOff>
        </xdr:from>
        <xdr:to>
          <xdr:col>1</xdr:col>
          <xdr:colOff>438150</xdr:colOff>
          <xdr:row>3</xdr:row>
          <xdr:rowOff>66674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25</xdr:row>
      <xdr:rowOff>9525</xdr:rowOff>
    </xdr:from>
    <xdr:to>
      <xdr:col>12</xdr:col>
      <xdr:colOff>180975</xdr:colOff>
      <xdr:row>35</xdr:row>
      <xdr:rowOff>152400</xdr:rowOff>
    </xdr:to>
    <xdr:graphicFrame macro="">
      <xdr:nvGraphicFramePr>
        <xdr:cNvPr id="15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438150</xdr:colOff>
      <xdr:row>38</xdr:row>
      <xdr:rowOff>0</xdr:rowOff>
    </xdr:from>
    <xdr:to>
      <xdr:col>12</xdr:col>
      <xdr:colOff>190500</xdr:colOff>
      <xdr:row>49</xdr:row>
      <xdr:rowOff>66675</xdr:rowOff>
    </xdr:to>
    <xdr:graphicFrame macro="">
      <xdr:nvGraphicFramePr>
        <xdr:cNvPr id="156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19049</xdr:colOff>
          <xdr:row>0</xdr:row>
          <xdr:rowOff>19050</xdr:rowOff>
        </xdr:from>
        <xdr:to>
          <xdr:col>1</xdr:col>
          <xdr:colOff>393895</xdr:colOff>
          <xdr:row>4</xdr:row>
          <xdr:rowOff>47625</xdr:rowOff>
        </xdr:to>
        <xdr:sp macro="" textlink="">
          <xdr:nvSpPr>
            <xdr:cNvPr id="662529" name="Object 1" hidden="1">
              <a:extLst>
                <a:ext uri="{63B3BB69-23CF-44E3-9099-C40C66FF867C}">
                  <a14:compatExt spid="_x0000_s66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0%20Compendium/Data/Work%20Permits%20by%20Nationality%2031-dec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By Location &amp; Nationalit"/>
      <sheetName val="Macro1"/>
    </sheetNames>
    <sheetDataSet>
      <sheetData sheetId="0"/>
      <sheetData sheetId="1">
        <row r="71">
          <cell r="A7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9.bin"/><Relationship Id="rId4" Type="http://schemas.openxmlformats.org/officeDocument/2006/relationships/vmlDrawing" Target="../drawings/vmlDrawing9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11.bin"/><Relationship Id="rId4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7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5.bin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Relationship Id="rId4" Type="http://schemas.openxmlformats.org/officeDocument/2006/relationships/image" Target="../media/image1.png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7.bin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M49"/>
  <sheetViews>
    <sheetView tabSelected="1" zoomScaleNormal="100" zoomScaleSheetLayoutView="100" workbookViewId="0">
      <selection activeCell="I2" sqref="I2"/>
    </sheetView>
  </sheetViews>
  <sheetFormatPr defaultRowHeight="12.75" x14ac:dyDescent="0.2"/>
  <cols>
    <col min="1" max="1" width="9.140625" style="56"/>
    <col min="2" max="2" width="7.5703125" style="56" customWidth="1"/>
    <col min="3" max="3" width="28" style="56" customWidth="1"/>
    <col min="4" max="6" width="11.5703125" style="56" customWidth="1"/>
    <col min="7" max="7" width="11.28515625" style="56" customWidth="1"/>
    <col min="8" max="8" width="12.85546875" style="56" customWidth="1"/>
    <col min="9" max="16384" width="9.140625" style="56"/>
  </cols>
  <sheetData>
    <row r="4" spans="2:13" ht="15" customHeight="1" x14ac:dyDescent="0.25">
      <c r="D4" s="198"/>
      <c r="E4" s="198"/>
      <c r="F4" s="198"/>
      <c r="G4" s="226"/>
      <c r="H4" s="199" t="s">
        <v>441</v>
      </c>
      <c r="I4" s="199"/>
      <c r="J4" s="199"/>
      <c r="K4" s="199"/>
      <c r="L4" s="199"/>
      <c r="M4" s="199"/>
    </row>
    <row r="5" spans="2:13" ht="15" customHeight="1" x14ac:dyDescent="0.2"/>
    <row r="6" spans="2:13" ht="12.75" customHeight="1" x14ac:dyDescent="0.25">
      <c r="D6" s="134"/>
      <c r="E6" s="134"/>
      <c r="F6" s="134"/>
    </row>
    <row r="7" spans="2:13" ht="12.75" customHeight="1" x14ac:dyDescent="0.25">
      <c r="C7" s="134"/>
      <c r="D7" s="134"/>
      <c r="E7" s="134"/>
      <c r="F7" s="134"/>
    </row>
    <row r="8" spans="2:13" ht="12.75" customHeight="1" x14ac:dyDescent="0.25">
      <c r="C8" s="134"/>
      <c r="D8" s="134"/>
      <c r="E8" s="134"/>
      <c r="F8" s="134"/>
    </row>
    <row r="9" spans="2:13" ht="16.5" customHeight="1" x14ac:dyDescent="0.25">
      <c r="B9" s="201" t="s">
        <v>350</v>
      </c>
      <c r="C9" s="202" t="s">
        <v>438</v>
      </c>
      <c r="D9" s="202"/>
      <c r="E9" s="202"/>
      <c r="F9" s="202"/>
      <c r="G9" s="202"/>
      <c r="H9" s="202"/>
    </row>
    <row r="10" spans="2:13" ht="12.75" customHeight="1" x14ac:dyDescent="0.25">
      <c r="C10" s="134"/>
      <c r="D10" s="134"/>
      <c r="E10" s="134"/>
      <c r="F10" s="134"/>
    </row>
    <row r="11" spans="2:13" ht="15.75" customHeight="1" x14ac:dyDescent="0.25">
      <c r="C11" s="134"/>
      <c r="D11" s="134"/>
      <c r="E11" s="134"/>
      <c r="F11" s="134"/>
    </row>
    <row r="12" spans="2:13" ht="14.25" x14ac:dyDescent="0.2">
      <c r="C12" s="203"/>
      <c r="D12" s="204">
        <v>2010</v>
      </c>
      <c r="E12" s="204">
        <v>2011</v>
      </c>
      <c r="F12" s="204">
        <v>2012</v>
      </c>
      <c r="G12" s="203" t="s">
        <v>450</v>
      </c>
      <c r="H12" s="204">
        <v>2014</v>
      </c>
    </row>
    <row r="13" spans="2:13" ht="15" customHeight="1" x14ac:dyDescent="0.2">
      <c r="C13" s="205"/>
      <c r="D13" s="205"/>
      <c r="E13" s="205"/>
      <c r="F13" s="205"/>
      <c r="G13" s="205"/>
      <c r="H13" s="205"/>
    </row>
    <row r="14" spans="2:13" x14ac:dyDescent="0.2">
      <c r="C14" s="206" t="s">
        <v>208</v>
      </c>
      <c r="D14" s="178">
        <f t="shared" ref="D14:E14" si="0">SUM(D15:D16)</f>
        <v>45067</v>
      </c>
      <c r="E14" s="178">
        <f t="shared" si="0"/>
        <v>45450</v>
      </c>
      <c r="F14" s="178">
        <v>46375</v>
      </c>
      <c r="G14" s="207">
        <v>46394.16</v>
      </c>
      <c r="H14" s="207">
        <v>47895.72</v>
      </c>
    </row>
    <row r="15" spans="2:13" x14ac:dyDescent="0.2">
      <c r="C15" s="172" t="s">
        <v>13</v>
      </c>
      <c r="D15" s="173">
        <v>22140</v>
      </c>
      <c r="E15" s="173">
        <v>22325</v>
      </c>
      <c r="F15" s="173">
        <v>22451</v>
      </c>
      <c r="G15" s="208">
        <v>22616.44</v>
      </c>
      <c r="H15" s="208">
        <v>22633.4</v>
      </c>
    </row>
    <row r="16" spans="2:13" x14ac:dyDescent="0.2">
      <c r="C16" s="172" t="s">
        <v>14</v>
      </c>
      <c r="D16" s="173">
        <v>22927</v>
      </c>
      <c r="E16" s="173">
        <v>23125</v>
      </c>
      <c r="F16" s="173">
        <v>23924</v>
      </c>
      <c r="G16" s="208">
        <v>23777.72</v>
      </c>
      <c r="H16" s="208">
        <v>25262.32</v>
      </c>
    </row>
    <row r="17" spans="3:8" x14ac:dyDescent="0.2">
      <c r="C17" s="135"/>
      <c r="D17" s="209"/>
      <c r="E17" s="209"/>
      <c r="F17" s="209"/>
      <c r="G17" s="209"/>
      <c r="H17" s="209"/>
    </row>
    <row r="18" spans="3:8" x14ac:dyDescent="0.2">
      <c r="C18" s="206" t="s">
        <v>26</v>
      </c>
      <c r="D18" s="178">
        <f t="shared" ref="D18:E18" si="1">SUM(D19:D20)</f>
        <v>37313</v>
      </c>
      <c r="E18" s="178">
        <f t="shared" si="1"/>
        <v>37620</v>
      </c>
      <c r="F18" s="178">
        <v>38811</v>
      </c>
      <c r="G18" s="66">
        <v>38521.270000000004</v>
      </c>
      <c r="H18" s="66">
        <v>39581.75</v>
      </c>
    </row>
    <row r="19" spans="3:8" x14ac:dyDescent="0.2">
      <c r="C19" s="172" t="s">
        <v>13</v>
      </c>
      <c r="D19" s="173">
        <v>19116</v>
      </c>
      <c r="E19" s="173">
        <v>19271</v>
      </c>
      <c r="F19" s="173">
        <v>19441</v>
      </c>
      <c r="G19" s="184">
        <v>19357.16</v>
      </c>
      <c r="H19" s="184">
        <v>19292.169999999998</v>
      </c>
    </row>
    <row r="20" spans="3:8" x14ac:dyDescent="0.2">
      <c r="C20" s="172" t="s">
        <v>14</v>
      </c>
      <c r="D20" s="173">
        <v>18197</v>
      </c>
      <c r="E20" s="173">
        <v>18349</v>
      </c>
      <c r="F20" s="173">
        <v>19370</v>
      </c>
      <c r="G20" s="184">
        <v>19164.11</v>
      </c>
      <c r="H20" s="184">
        <v>20289.580000000002</v>
      </c>
    </row>
    <row r="21" spans="3:8" x14ac:dyDescent="0.2">
      <c r="C21" s="135"/>
      <c r="D21" s="209"/>
      <c r="E21" s="209"/>
      <c r="F21" s="209"/>
      <c r="G21" s="209"/>
      <c r="H21" s="209"/>
    </row>
    <row r="22" spans="3:8" x14ac:dyDescent="0.2">
      <c r="C22" s="206" t="s">
        <v>206</v>
      </c>
      <c r="D22" s="178">
        <f t="shared" ref="D22:E22" si="2">SUM(D23:D24)</f>
        <v>34983</v>
      </c>
      <c r="E22" s="178">
        <f t="shared" si="2"/>
        <v>35267</v>
      </c>
      <c r="F22" s="178">
        <v>36401</v>
      </c>
      <c r="G22" s="210">
        <v>36105.910000000003</v>
      </c>
      <c r="H22" s="210">
        <v>37722.53</v>
      </c>
    </row>
    <row r="23" spans="3:8" x14ac:dyDescent="0.2">
      <c r="C23" s="172" t="s">
        <v>13</v>
      </c>
      <c r="D23" s="173">
        <v>17839</v>
      </c>
      <c r="E23" s="173">
        <v>17981</v>
      </c>
      <c r="F23" s="173">
        <v>18059</v>
      </c>
      <c r="G23" s="211">
        <v>18060.79</v>
      </c>
      <c r="H23" s="211">
        <v>18376.419999999998</v>
      </c>
    </row>
    <row r="24" spans="3:8" x14ac:dyDescent="0.2">
      <c r="C24" s="172" t="s">
        <v>14</v>
      </c>
      <c r="D24" s="173">
        <v>17144</v>
      </c>
      <c r="E24" s="173">
        <v>17286</v>
      </c>
      <c r="F24" s="173">
        <v>18342</v>
      </c>
      <c r="G24" s="211">
        <v>18045.12</v>
      </c>
      <c r="H24" s="211">
        <v>19346.11</v>
      </c>
    </row>
    <row r="25" spans="3:8" x14ac:dyDescent="0.2">
      <c r="C25" s="135"/>
      <c r="D25" s="209"/>
      <c r="E25" s="209"/>
      <c r="F25" s="209"/>
      <c r="G25" s="209"/>
      <c r="H25" s="209"/>
    </row>
    <row r="26" spans="3:8" x14ac:dyDescent="0.2">
      <c r="C26" s="206" t="s">
        <v>207</v>
      </c>
      <c r="D26" s="178">
        <f t="shared" ref="D26:E26" si="3">SUM(D27:D28)</f>
        <v>2330</v>
      </c>
      <c r="E26" s="178">
        <f t="shared" si="3"/>
        <v>2353</v>
      </c>
      <c r="F26" s="178">
        <v>2410</v>
      </c>
      <c r="G26" s="66">
        <v>2415.35</v>
      </c>
      <c r="H26" s="66">
        <v>1859.22</v>
      </c>
    </row>
    <row r="27" spans="3:8" x14ac:dyDescent="0.2">
      <c r="C27" s="172" t="s">
        <v>13</v>
      </c>
      <c r="D27" s="173">
        <v>1277</v>
      </c>
      <c r="E27" s="173">
        <v>1290</v>
      </c>
      <c r="F27" s="173">
        <v>1382</v>
      </c>
      <c r="G27" s="181">
        <v>1296.3699999999999</v>
      </c>
      <c r="H27" s="181">
        <v>915.75</v>
      </c>
    </row>
    <row r="28" spans="3:8" x14ac:dyDescent="0.2">
      <c r="C28" s="172" t="s">
        <v>14</v>
      </c>
      <c r="D28" s="173">
        <v>1053</v>
      </c>
      <c r="E28" s="173">
        <v>1063</v>
      </c>
      <c r="F28" s="173">
        <v>1028</v>
      </c>
      <c r="G28" s="181">
        <v>1118.98</v>
      </c>
      <c r="H28" s="181">
        <v>943.47</v>
      </c>
    </row>
    <row r="29" spans="3:8" x14ac:dyDescent="0.2">
      <c r="C29" s="135"/>
      <c r="D29" s="209"/>
      <c r="E29" s="209"/>
      <c r="F29" s="209"/>
      <c r="G29" s="209"/>
      <c r="H29" s="209"/>
    </row>
    <row r="30" spans="3:8" x14ac:dyDescent="0.2">
      <c r="C30" s="206" t="s">
        <v>302</v>
      </c>
      <c r="D30" s="178">
        <f>SUM(D31:D32)</f>
        <v>7754</v>
      </c>
      <c r="E30" s="178">
        <f>SUM(E31:E32)</f>
        <v>7830</v>
      </c>
      <c r="F30" s="178">
        <v>7564</v>
      </c>
      <c r="G30" s="66">
        <v>7872.9</v>
      </c>
      <c r="H30" s="66">
        <v>8313.9599999999991</v>
      </c>
    </row>
    <row r="31" spans="3:8" x14ac:dyDescent="0.2">
      <c r="C31" s="172" t="s">
        <v>13</v>
      </c>
      <c r="D31" s="173">
        <v>3024</v>
      </c>
      <c r="E31" s="173">
        <v>3054</v>
      </c>
      <c r="F31" s="173">
        <v>3010</v>
      </c>
      <c r="G31" s="181">
        <v>3259.28</v>
      </c>
      <c r="H31" s="181">
        <v>3341.22</v>
      </c>
    </row>
    <row r="32" spans="3:8" x14ac:dyDescent="0.2">
      <c r="C32" s="172" t="s">
        <v>14</v>
      </c>
      <c r="D32" s="173">
        <v>4730</v>
      </c>
      <c r="E32" s="173">
        <v>4776</v>
      </c>
      <c r="F32" s="173">
        <v>4554</v>
      </c>
      <c r="G32" s="181">
        <v>4613.62</v>
      </c>
      <c r="H32" s="181">
        <v>4972.74</v>
      </c>
    </row>
    <row r="33" spans="2:8" x14ac:dyDescent="0.2">
      <c r="C33" s="135"/>
      <c r="D33" s="209"/>
      <c r="E33" s="209"/>
      <c r="F33" s="209"/>
      <c r="G33" s="209"/>
      <c r="H33" s="209"/>
    </row>
    <row r="34" spans="2:8" x14ac:dyDescent="0.2">
      <c r="C34" s="206" t="s">
        <v>315</v>
      </c>
      <c r="D34" s="212">
        <f t="shared" ref="D34:E36" si="4">(D18/D14)*100</f>
        <v>82.794505957796176</v>
      </c>
      <c r="E34" s="212">
        <f t="shared" si="4"/>
        <v>82.772277227722768</v>
      </c>
      <c r="F34" s="212">
        <v>83.7</v>
      </c>
      <c r="G34" s="213">
        <f t="shared" ref="G34:H36" si="5">+G18/G14*100</f>
        <v>83.030428829835472</v>
      </c>
      <c r="H34" s="213">
        <f t="shared" si="5"/>
        <v>82.641517864226699</v>
      </c>
    </row>
    <row r="35" spans="2:8" x14ac:dyDescent="0.2">
      <c r="C35" s="172" t="s">
        <v>13</v>
      </c>
      <c r="D35" s="214">
        <f t="shared" si="4"/>
        <v>86.341463414634148</v>
      </c>
      <c r="E35" s="214">
        <f t="shared" si="4"/>
        <v>86.320268756998871</v>
      </c>
      <c r="F35" s="214">
        <v>86.6</v>
      </c>
      <c r="G35" s="215">
        <f t="shared" si="5"/>
        <v>85.588890205531911</v>
      </c>
      <c r="H35" s="215">
        <f t="shared" si="5"/>
        <v>85.23761343854656</v>
      </c>
    </row>
    <row r="36" spans="2:8" x14ac:dyDescent="0.2">
      <c r="C36" s="172" t="s">
        <v>14</v>
      </c>
      <c r="D36" s="214">
        <f t="shared" si="4"/>
        <v>79.369302569023432</v>
      </c>
      <c r="E36" s="214">
        <f t="shared" si="4"/>
        <v>79.347027027027025</v>
      </c>
      <c r="F36" s="214">
        <v>81</v>
      </c>
      <c r="G36" s="215">
        <f t="shared" si="5"/>
        <v>80.596920142048944</v>
      </c>
      <c r="H36" s="215">
        <f t="shared" si="5"/>
        <v>80.315584633557023</v>
      </c>
    </row>
    <row r="37" spans="2:8" x14ac:dyDescent="0.2">
      <c r="C37" s="135"/>
      <c r="D37" s="216"/>
      <c r="E37" s="216"/>
      <c r="F37" s="216"/>
      <c r="G37" s="216"/>
      <c r="H37" s="216"/>
    </row>
    <row r="38" spans="2:8" x14ac:dyDescent="0.2">
      <c r="C38" s="206" t="s">
        <v>81</v>
      </c>
      <c r="D38" s="212">
        <f t="shared" ref="D38:E40" si="6">(D26/D18)*100</f>
        <v>6.2444724358802564</v>
      </c>
      <c r="E38" s="212">
        <f t="shared" si="6"/>
        <v>6.2546517809675715</v>
      </c>
      <c r="F38" s="212">
        <v>6.2</v>
      </c>
      <c r="G38" s="213">
        <f t="shared" ref="G38:H40" si="7">+G26/G18*100</f>
        <v>6.2701722970192817</v>
      </c>
      <c r="H38" s="213">
        <f t="shared" si="7"/>
        <v>4.6971647286944114</v>
      </c>
    </row>
    <row r="39" spans="2:8" x14ac:dyDescent="0.2">
      <c r="C39" s="172" t="s">
        <v>13</v>
      </c>
      <c r="D39" s="214">
        <f t="shared" si="6"/>
        <v>6.6802678384599288</v>
      </c>
      <c r="E39" s="214">
        <f t="shared" si="6"/>
        <v>6.693996160033211</v>
      </c>
      <c r="F39" s="214">
        <v>7.1</v>
      </c>
      <c r="G39" s="217">
        <f t="shared" si="7"/>
        <v>6.6971084601253477</v>
      </c>
      <c r="H39" s="217">
        <f t="shared" si="7"/>
        <v>4.7467444045952325</v>
      </c>
    </row>
    <row r="40" spans="2:8" x14ac:dyDescent="0.2">
      <c r="C40" s="172" t="s">
        <v>14</v>
      </c>
      <c r="D40" s="214">
        <f t="shared" si="6"/>
        <v>5.7866681321096882</v>
      </c>
      <c r="E40" s="214">
        <f t="shared" si="6"/>
        <v>5.7932312387596054</v>
      </c>
      <c r="F40" s="214">
        <v>5.3</v>
      </c>
      <c r="G40" s="217">
        <f t="shared" si="7"/>
        <v>5.8389353849461312</v>
      </c>
      <c r="H40" s="217">
        <f t="shared" si="7"/>
        <v>4.6500223267312579</v>
      </c>
    </row>
    <row r="41" spans="2:8" x14ac:dyDescent="0.2">
      <c r="C41" s="218"/>
      <c r="D41" s="219"/>
      <c r="E41" s="219"/>
      <c r="F41" s="219"/>
      <c r="G41" s="219"/>
      <c r="H41" s="219"/>
    </row>
    <row r="42" spans="2:8" x14ac:dyDescent="0.2">
      <c r="C42" s="220"/>
      <c r="D42" s="221"/>
      <c r="E42" s="221"/>
      <c r="F42" s="221"/>
    </row>
    <row r="43" spans="2:8" x14ac:dyDescent="0.2">
      <c r="C43" s="222" t="s">
        <v>86</v>
      </c>
    </row>
    <row r="44" spans="2:8" ht="14.25" customHeight="1" x14ac:dyDescent="0.2">
      <c r="B44" s="223">
        <v>1</v>
      </c>
      <c r="C44" s="224" t="s">
        <v>409</v>
      </c>
    </row>
    <row r="45" spans="2:8" ht="14.25" customHeight="1" x14ac:dyDescent="0.2">
      <c r="B45" s="223">
        <v>2</v>
      </c>
      <c r="C45" s="224" t="s">
        <v>284</v>
      </c>
      <c r="D45" s="225"/>
      <c r="E45" s="225"/>
      <c r="F45" s="225"/>
      <c r="H45" s="225"/>
    </row>
    <row r="46" spans="2:8" x14ac:dyDescent="0.2">
      <c r="C46" s="220"/>
      <c r="D46" s="221"/>
      <c r="E46" s="221"/>
      <c r="F46" s="221"/>
    </row>
    <row r="47" spans="2:8" x14ac:dyDescent="0.2">
      <c r="C47" s="192" t="s">
        <v>385</v>
      </c>
      <c r="D47" s="221"/>
      <c r="E47" s="221"/>
      <c r="F47" s="221"/>
    </row>
    <row r="48" spans="2:8" x14ac:dyDescent="0.2">
      <c r="C48" s="220"/>
      <c r="D48" s="221"/>
      <c r="E48" s="221"/>
      <c r="F48" s="221"/>
    </row>
    <row r="49" spans="4:8" x14ac:dyDescent="0.2">
      <c r="D49" s="186"/>
      <c r="E49" s="179"/>
      <c r="F49" s="173"/>
      <c r="G49" s="71"/>
      <c r="H49" s="72"/>
    </row>
  </sheetData>
  <mergeCells count="1">
    <mergeCell ref="C9:H9"/>
  </mergeCells>
  <pageMargins left="0.7" right="0.7" top="0.75" bottom="0.75" header="0.3" footer="0.3"/>
  <pageSetup scale="72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74499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2</xdr:col>
                <xdr:colOff>142875</xdr:colOff>
                <xdr:row>3</xdr:row>
                <xdr:rowOff>95250</xdr:rowOff>
              </to>
            </anchor>
          </objectPr>
        </oleObject>
      </mc:Choice>
      <mc:Fallback>
        <oleObject progId="MSPhotoEd.3" shapeId="57449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/>
  </sheetViews>
  <sheetFormatPr defaultRowHeight="12.75" outlineLevelCol="1" x14ac:dyDescent="0.2"/>
  <cols>
    <col min="1" max="1" width="6.42578125" customWidth="1"/>
    <col min="2" max="2" width="18.140625" customWidth="1"/>
    <col min="3" max="3" width="8.28515625" hidden="1" customWidth="1"/>
    <col min="4" max="7" width="8.28515625" customWidth="1"/>
    <col min="8" max="11" width="8.28515625" hidden="1" customWidth="1" outlineLevel="1"/>
    <col min="12" max="12" width="8.28515625" customWidth="1" collapsed="1"/>
    <col min="13" max="14" width="8.28515625" customWidth="1"/>
    <col min="15" max="15" width="1.7109375" customWidth="1"/>
  </cols>
  <sheetData>
    <row r="1" spans="1:15" ht="18.75" x14ac:dyDescent="0.25">
      <c r="A1" s="10" t="e">
        <f>#REF!+0.01</f>
        <v>#REF!</v>
      </c>
      <c r="B1" s="11" t="s">
        <v>37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pans="1:15" x14ac:dyDescent="0.2">
      <c r="B3" s="2" t="s">
        <v>38</v>
      </c>
      <c r="C3" s="2">
        <v>1985</v>
      </c>
      <c r="D3" s="2">
        <v>1986</v>
      </c>
      <c r="E3" s="2">
        <v>1987</v>
      </c>
      <c r="F3" s="2">
        <v>1988</v>
      </c>
      <c r="G3" s="23">
        <v>1989</v>
      </c>
      <c r="H3" s="2">
        <v>1990</v>
      </c>
      <c r="I3" s="2">
        <v>1991</v>
      </c>
      <c r="J3" s="2">
        <v>1992</v>
      </c>
      <c r="K3" s="2">
        <v>1993</v>
      </c>
      <c r="L3" s="2">
        <v>1994</v>
      </c>
      <c r="M3" s="2">
        <v>1995</v>
      </c>
      <c r="N3" s="2">
        <v>1996</v>
      </c>
      <c r="O3" s="2"/>
    </row>
    <row r="5" spans="1:15" x14ac:dyDescent="0.2">
      <c r="B5" t="s">
        <v>39</v>
      </c>
    </row>
    <row r="6" spans="1:15" x14ac:dyDescent="0.2">
      <c r="B6" t="s">
        <v>40</v>
      </c>
      <c r="C6" s="12">
        <v>2095</v>
      </c>
      <c r="D6" s="12">
        <v>2057</v>
      </c>
      <c r="E6" s="12">
        <v>2503</v>
      </c>
      <c r="F6" s="12">
        <v>2925</v>
      </c>
      <c r="G6" s="12">
        <v>3623</v>
      </c>
      <c r="H6" s="12"/>
      <c r="I6" s="12"/>
      <c r="J6" s="12"/>
      <c r="K6" s="12"/>
      <c r="L6" s="12">
        <v>5107</v>
      </c>
      <c r="M6" s="12">
        <v>5970</v>
      </c>
      <c r="N6" s="12"/>
    </row>
    <row r="7" spans="1:15" x14ac:dyDescent="0.2">
      <c r="B7" s="6" t="s">
        <v>41</v>
      </c>
      <c r="C7" s="12"/>
      <c r="D7" s="13">
        <f>IF(D6=0,"...",(D6/C6-1)*100)</f>
        <v>-1.8138424821002364</v>
      </c>
      <c r="E7" s="13">
        <f t="shared" ref="E7:M7" si="0">IF(E6=0,"...",(E6/D6-1)*100)</f>
        <v>21.68206125425376</v>
      </c>
      <c r="F7" s="13">
        <f t="shared" si="0"/>
        <v>16.859768278066323</v>
      </c>
      <c r="G7" s="13">
        <f t="shared" si="0"/>
        <v>23.863247863247871</v>
      </c>
      <c r="H7" s="13" t="str">
        <f t="shared" si="0"/>
        <v>...</v>
      </c>
      <c r="I7" s="13" t="str">
        <f t="shared" si="0"/>
        <v>...</v>
      </c>
      <c r="J7" s="13" t="str">
        <f t="shared" si="0"/>
        <v>...</v>
      </c>
      <c r="K7" s="13" t="str">
        <f t="shared" si="0"/>
        <v>...</v>
      </c>
      <c r="L7" s="13" t="s">
        <v>42</v>
      </c>
      <c r="M7" s="13">
        <f t="shared" si="0"/>
        <v>16.898374779714121</v>
      </c>
      <c r="N7" s="13"/>
    </row>
    <row r="8" spans="1:15" x14ac:dyDescent="0.2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5" x14ac:dyDescent="0.2">
      <c r="B9" t="s">
        <v>43</v>
      </c>
      <c r="C9" s="12">
        <v>344</v>
      </c>
      <c r="D9" s="12">
        <v>368</v>
      </c>
      <c r="E9" s="12">
        <v>492</v>
      </c>
      <c r="F9" s="12">
        <v>541</v>
      </c>
      <c r="G9" s="12">
        <v>627</v>
      </c>
      <c r="H9" s="12"/>
      <c r="I9" s="12"/>
      <c r="J9" s="12"/>
      <c r="K9" s="12"/>
      <c r="L9" s="12">
        <v>1063</v>
      </c>
      <c r="M9" s="12">
        <v>1244</v>
      </c>
      <c r="N9" s="12"/>
    </row>
    <row r="10" spans="1:15" x14ac:dyDescent="0.2">
      <c r="B10" s="6" t="s">
        <v>41</v>
      </c>
      <c r="C10" s="12"/>
      <c r="D10" s="13">
        <f>IF(D9=0,"...",(D9/C9-1)*100)</f>
        <v>6.9767441860465018</v>
      </c>
      <c r="E10" s="13">
        <f t="shared" ref="E10:M10" si="1">IF(E9=0,"...",(E9/D9-1)*100)</f>
        <v>33.695652173913039</v>
      </c>
      <c r="F10" s="13">
        <f t="shared" si="1"/>
        <v>9.9593495934959364</v>
      </c>
      <c r="G10" s="13">
        <f t="shared" si="1"/>
        <v>15.89648798521257</v>
      </c>
      <c r="H10" s="13" t="str">
        <f t="shared" si="1"/>
        <v>...</v>
      </c>
      <c r="I10" s="13" t="str">
        <f t="shared" si="1"/>
        <v>...</v>
      </c>
      <c r="J10" s="13" t="str">
        <f t="shared" si="1"/>
        <v>...</v>
      </c>
      <c r="K10" s="13" t="str">
        <f t="shared" si="1"/>
        <v>...</v>
      </c>
      <c r="L10" s="13" t="s">
        <v>42</v>
      </c>
      <c r="M10" s="13">
        <f t="shared" si="1"/>
        <v>17.027281279397922</v>
      </c>
      <c r="N10" s="13"/>
    </row>
    <row r="11" spans="1:15" x14ac:dyDescent="0.2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5" x14ac:dyDescent="0.2">
      <c r="B12" t="s">
        <v>44</v>
      </c>
      <c r="C12" s="12">
        <v>585</v>
      </c>
      <c r="D12" s="12">
        <v>670</v>
      </c>
      <c r="E12" s="12">
        <v>906</v>
      </c>
      <c r="F12" s="12">
        <v>1101</v>
      </c>
      <c r="G12" s="12">
        <v>1282</v>
      </c>
      <c r="H12" s="12"/>
      <c r="I12" s="12"/>
      <c r="J12" s="12"/>
      <c r="K12" s="12"/>
      <c r="L12" s="12">
        <v>1680</v>
      </c>
      <c r="M12" s="12">
        <v>1916</v>
      </c>
      <c r="N12" s="12"/>
    </row>
    <row r="13" spans="1:15" x14ac:dyDescent="0.2">
      <c r="B13" s="6" t="s">
        <v>41</v>
      </c>
      <c r="C13" s="12"/>
      <c r="D13" s="13">
        <f>IF(D12=0,"...",(D12/C12-1)*100)</f>
        <v>14.529914529914523</v>
      </c>
      <c r="E13" s="13">
        <f t="shared" ref="E13:M13" si="2">IF(E12=0,"...",(E12/D12-1)*100)</f>
        <v>35.223880597014933</v>
      </c>
      <c r="F13" s="13">
        <f t="shared" si="2"/>
        <v>21.52317880794703</v>
      </c>
      <c r="G13" s="13">
        <f t="shared" si="2"/>
        <v>16.439600363306095</v>
      </c>
      <c r="H13" s="13" t="str">
        <f t="shared" si="2"/>
        <v>...</v>
      </c>
      <c r="I13" s="13" t="str">
        <f t="shared" si="2"/>
        <v>...</v>
      </c>
      <c r="J13" s="13" t="str">
        <f t="shared" si="2"/>
        <v>...</v>
      </c>
      <c r="K13" s="13" t="str">
        <f t="shared" si="2"/>
        <v>...</v>
      </c>
      <c r="L13" s="13" t="s">
        <v>42</v>
      </c>
      <c r="M13" s="13">
        <f t="shared" si="2"/>
        <v>14.047619047619042</v>
      </c>
      <c r="N13" s="13"/>
    </row>
    <row r="14" spans="1:15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5" x14ac:dyDescent="0.2">
      <c r="B15" t="s">
        <v>45</v>
      </c>
      <c r="C15" s="12">
        <v>164</v>
      </c>
      <c r="D15" s="12">
        <v>174</v>
      </c>
      <c r="E15" s="12">
        <v>276</v>
      </c>
      <c r="F15" s="12">
        <v>393</v>
      </c>
      <c r="G15" s="12">
        <v>450</v>
      </c>
      <c r="H15" s="12"/>
      <c r="I15" s="12"/>
      <c r="J15" s="12"/>
      <c r="K15" s="12"/>
      <c r="L15" s="12">
        <v>685</v>
      </c>
      <c r="M15" s="12">
        <v>754</v>
      </c>
      <c r="N15" s="12"/>
    </row>
    <row r="16" spans="1:15" x14ac:dyDescent="0.2">
      <c r="B16" s="6" t="s">
        <v>41</v>
      </c>
      <c r="C16" s="12"/>
      <c r="D16" s="13">
        <f>IF(D15=0,"...",(D15/C15-1)*100)</f>
        <v>6.0975609756097615</v>
      </c>
      <c r="E16" s="13">
        <f t="shared" ref="E16:M16" si="3">IF(E15=0,"...",(E15/D15-1)*100)</f>
        <v>58.62068965517242</v>
      </c>
      <c r="F16" s="13">
        <f t="shared" si="3"/>
        <v>42.3913043478261</v>
      </c>
      <c r="G16" s="13">
        <f t="shared" si="3"/>
        <v>14.503816793893121</v>
      </c>
      <c r="H16" s="13" t="str">
        <f t="shared" si="3"/>
        <v>...</v>
      </c>
      <c r="I16" s="13" t="str">
        <f t="shared" si="3"/>
        <v>...</v>
      </c>
      <c r="J16" s="13" t="str">
        <f t="shared" si="3"/>
        <v>...</v>
      </c>
      <c r="K16" s="13" t="str">
        <f t="shared" si="3"/>
        <v>...</v>
      </c>
      <c r="L16" s="13" t="s">
        <v>42</v>
      </c>
      <c r="M16" s="13">
        <f t="shared" si="3"/>
        <v>10.072992700729921</v>
      </c>
      <c r="N16" s="13"/>
    </row>
    <row r="17" spans="1:14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">
      <c r="B18" t="s">
        <v>11</v>
      </c>
      <c r="C18" s="12">
        <f>C15+C12+C9+C6</f>
        <v>3188</v>
      </c>
      <c r="D18" s="12">
        <f t="shared" ref="D18:M18" si="4">D15+D12+D9+D6</f>
        <v>3269</v>
      </c>
      <c r="E18" s="12">
        <f t="shared" si="4"/>
        <v>4177</v>
      </c>
      <c r="F18" s="12">
        <f t="shared" si="4"/>
        <v>4960</v>
      </c>
      <c r="G18" s="12">
        <f t="shared" si="4"/>
        <v>5982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0</v>
      </c>
      <c r="L18" s="12">
        <f t="shared" si="4"/>
        <v>8535</v>
      </c>
      <c r="M18" s="12">
        <f t="shared" si="4"/>
        <v>9884</v>
      </c>
      <c r="N18" s="12"/>
    </row>
    <row r="19" spans="1:14" x14ac:dyDescent="0.2">
      <c r="B19" s="6" t="s">
        <v>41</v>
      </c>
      <c r="C19" s="12"/>
      <c r="D19" s="13">
        <f>IF(D18=0,"...",(D18/C18-1)*100)</f>
        <v>2.5407779171894518</v>
      </c>
      <c r="E19" s="13">
        <f t="shared" ref="E19:M19" si="5">IF(E18=0,"...",(E18/D18-1)*100)</f>
        <v>27.776078311410224</v>
      </c>
      <c r="F19" s="13">
        <f t="shared" si="5"/>
        <v>18.74551113239167</v>
      </c>
      <c r="G19" s="13">
        <f t="shared" si="5"/>
        <v>20.60483870967742</v>
      </c>
      <c r="H19" s="13" t="str">
        <f t="shared" si="5"/>
        <v>...</v>
      </c>
      <c r="I19" s="13" t="str">
        <f t="shared" si="5"/>
        <v>...</v>
      </c>
      <c r="J19" s="13" t="str">
        <f t="shared" si="5"/>
        <v>...</v>
      </c>
      <c r="K19" s="13" t="str">
        <f t="shared" si="5"/>
        <v>...</v>
      </c>
      <c r="L19" s="13" t="s">
        <v>42</v>
      </c>
      <c r="M19" s="13">
        <f t="shared" si="5"/>
        <v>15.805506736965436</v>
      </c>
      <c r="N19" s="13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4"/>
    </row>
    <row r="21" spans="1:14" x14ac:dyDescent="0.2">
      <c r="A21" s="1" t="s">
        <v>0</v>
      </c>
    </row>
    <row r="22" spans="1:14" x14ac:dyDescent="0.2">
      <c r="A22" s="1"/>
    </row>
    <row r="23" spans="1:14" ht="14.25" x14ac:dyDescent="0.2">
      <c r="A23" s="4">
        <v>1</v>
      </c>
      <c r="B23" t="s">
        <v>46</v>
      </c>
    </row>
    <row r="24" spans="1:14" ht="14.25" x14ac:dyDescent="0.2">
      <c r="A24" s="4"/>
    </row>
    <row r="25" spans="1:14" x14ac:dyDescent="0.2">
      <c r="E25" s="22" t="s">
        <v>47</v>
      </c>
    </row>
    <row r="38" spans="5:5" x14ac:dyDescent="0.2">
      <c r="E38" s="21" t="s">
        <v>48</v>
      </c>
    </row>
    <row r="51" spans="1:15" x14ac:dyDescent="0.2">
      <c r="A51" s="6" t="s">
        <v>36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">
      <c r="A53" s="5" t="e">
        <f>#REF!+1</f>
        <v>#REF!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</sheetData>
  <customSheetViews>
    <customSheetView guid="{F4665436-DFC3-47B1-A482-DE3E62B43168}" hiddenColumns="1" state="hidden" showRuler="0">
      <pageMargins left="1" right="1" top="0.75" bottom="0.5" header="0.5" footer="0.5"/>
      <printOptions horizontalCentered="1"/>
      <pageSetup orientation="portrait" horizontalDpi="300" verticalDpi="300" r:id="rId1"/>
      <headerFooter alignWithMargins="0"/>
    </customSheetView>
  </customSheetViews>
  <phoneticPr fontId="8" type="noConversion"/>
  <printOptions horizontalCentered="1"/>
  <pageMargins left="1" right="1" top="0.75" bottom="0.5" header="0.5" footer="0.5"/>
  <pageSetup orientation="portrait" horizontalDpi="300" verticalDpi="300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3"/>
  <sheetViews>
    <sheetView topLeftCell="A83" workbookViewId="0">
      <selection activeCell="E110" sqref="E110"/>
    </sheetView>
  </sheetViews>
  <sheetFormatPr defaultRowHeight="12.75" outlineLevelRow="1" x14ac:dyDescent="0.2"/>
  <cols>
    <col min="1" max="1" width="15" customWidth="1"/>
    <col min="2" max="2" width="12.7109375" customWidth="1"/>
    <col min="5" max="5" width="10" customWidth="1"/>
    <col min="6" max="6" width="13" customWidth="1"/>
    <col min="7" max="7" width="10.42578125" customWidth="1"/>
    <col min="8" max="8" width="14.42578125" customWidth="1"/>
    <col min="9" max="9" width="8.42578125" customWidth="1"/>
    <col min="18" max="18" width="9.85546875" customWidth="1"/>
    <col min="19" max="19" width="8" customWidth="1"/>
    <col min="20" max="20" width="13.7109375" hidden="1" customWidth="1"/>
    <col min="21" max="21" width="9.5703125" customWidth="1"/>
    <col min="22" max="22" width="14.140625" customWidth="1"/>
    <col min="23" max="23" width="14.28515625" customWidth="1"/>
    <col min="24" max="24" width="11.5703125" customWidth="1"/>
    <col min="25" max="25" width="8.28515625" customWidth="1"/>
    <col min="116" max="116" width="156.140625" bestFit="1" customWidth="1"/>
    <col min="117" max="117" width="157.140625" customWidth="1"/>
  </cols>
  <sheetData>
    <row r="1" spans="1:26" ht="18" customHeight="1" x14ac:dyDescent="0.25">
      <c r="A1" s="27" t="s">
        <v>49</v>
      </c>
      <c r="B1" s="11" t="s">
        <v>23</v>
      </c>
      <c r="C1" s="6"/>
      <c r="D1" s="6"/>
      <c r="E1" s="6"/>
      <c r="F1" s="6"/>
      <c r="G1" s="6"/>
      <c r="H1" s="6"/>
      <c r="I1" s="6"/>
      <c r="K1" s="22"/>
      <c r="R1" s="42" t="s">
        <v>50</v>
      </c>
      <c r="S1" s="11" t="s">
        <v>51</v>
      </c>
      <c r="T1" s="28"/>
      <c r="U1" s="28"/>
      <c r="V1" s="28"/>
      <c r="W1" s="21"/>
      <c r="X1" s="21"/>
      <c r="Y1" s="21"/>
    </row>
    <row r="2" spans="1:26" ht="15.75" x14ac:dyDescent="0.25">
      <c r="C2" s="9"/>
      <c r="S2" s="29" t="s">
        <v>52</v>
      </c>
      <c r="T2" s="30"/>
      <c r="U2" s="30"/>
      <c r="V2" s="30"/>
      <c r="W2" s="30"/>
      <c r="X2" s="30"/>
      <c r="Y2" s="30"/>
      <c r="Z2" s="24"/>
    </row>
    <row r="3" spans="1:26" ht="15.75" x14ac:dyDescent="0.25">
      <c r="C3" s="9"/>
      <c r="S3" s="37"/>
      <c r="T3" s="38"/>
      <c r="U3" s="38"/>
      <c r="V3" s="38"/>
      <c r="W3" s="38"/>
      <c r="X3" s="38"/>
      <c r="Y3" s="38"/>
      <c r="Z3" s="24"/>
    </row>
    <row r="4" spans="1:26" x14ac:dyDescent="0.2">
      <c r="C4" s="9"/>
      <c r="H4" t="s">
        <v>53</v>
      </c>
      <c r="S4" s="24"/>
      <c r="T4" s="24"/>
      <c r="U4" s="36" t="s">
        <v>54</v>
      </c>
      <c r="V4" s="30"/>
      <c r="W4" s="30"/>
      <c r="X4" s="30"/>
      <c r="Y4" s="24"/>
      <c r="Z4" s="24"/>
    </row>
    <row r="5" spans="1:26" ht="24.95" customHeight="1" x14ac:dyDescent="0.2"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30</v>
      </c>
      <c r="I5" s="15"/>
      <c r="S5" s="25" t="s">
        <v>55</v>
      </c>
      <c r="T5" s="31" t="s">
        <v>56</v>
      </c>
      <c r="U5" s="33" t="s">
        <v>57</v>
      </c>
      <c r="V5" s="34" t="s">
        <v>58</v>
      </c>
      <c r="W5" s="34" t="s">
        <v>59</v>
      </c>
      <c r="X5" s="35" t="s">
        <v>60</v>
      </c>
      <c r="Y5" s="35" t="s">
        <v>11</v>
      </c>
    </row>
    <row r="6" spans="1:26" x14ac:dyDescent="0.2">
      <c r="C6" s="9"/>
      <c r="T6" s="24"/>
      <c r="Y6" s="24"/>
    </row>
    <row r="7" spans="1:26" hidden="1" x14ac:dyDescent="0.2">
      <c r="B7" s="16">
        <v>1991</v>
      </c>
      <c r="C7" s="9" t="s">
        <v>31</v>
      </c>
      <c r="D7" s="7">
        <f>SUM(D8:D11)</f>
        <v>16745</v>
      </c>
      <c r="E7" s="7">
        <f>SUM(E8:E11)</f>
        <v>15750</v>
      </c>
      <c r="F7" s="17">
        <v>81.599999999999994</v>
      </c>
      <c r="G7" s="7">
        <f>SUM(G8:G11)</f>
        <v>990</v>
      </c>
      <c r="H7" s="17">
        <f t="shared" ref="H7:H17" si="0">G7/D7*100</f>
        <v>5.9122126007763507</v>
      </c>
      <c r="T7" s="24"/>
    </row>
    <row r="8" spans="1:26" hidden="1" x14ac:dyDescent="0.2">
      <c r="C8" s="9" t="s">
        <v>7</v>
      </c>
      <c r="D8" s="7">
        <v>2765</v>
      </c>
      <c r="E8" s="7">
        <v>2495</v>
      </c>
      <c r="F8" s="17">
        <v>73.599999999999994</v>
      </c>
      <c r="G8" s="7">
        <v>265</v>
      </c>
      <c r="H8" s="17">
        <f t="shared" si="0"/>
        <v>9.5840867992766725</v>
      </c>
      <c r="T8" s="24"/>
    </row>
    <row r="9" spans="1:26" hidden="1" x14ac:dyDescent="0.2">
      <c r="C9" s="9" t="s">
        <v>8</v>
      </c>
      <c r="D9" s="7">
        <v>5080</v>
      </c>
      <c r="E9" s="7">
        <v>4840</v>
      </c>
      <c r="F9" s="17">
        <v>90.3</v>
      </c>
      <c r="G9" s="7">
        <v>240</v>
      </c>
      <c r="H9" s="17">
        <f t="shared" si="0"/>
        <v>4.7244094488188972</v>
      </c>
      <c r="T9" s="24"/>
    </row>
    <row r="10" spans="1:26" hidden="1" x14ac:dyDescent="0.2">
      <c r="C10" s="9" t="s">
        <v>9</v>
      </c>
      <c r="D10" s="7">
        <v>4515</v>
      </c>
      <c r="E10" s="7">
        <v>4265</v>
      </c>
      <c r="F10" s="17">
        <v>89.4</v>
      </c>
      <c r="G10" s="7">
        <v>250</v>
      </c>
      <c r="H10" s="17">
        <f t="shared" si="0"/>
        <v>5.5370985603543739</v>
      </c>
      <c r="T10" s="24"/>
    </row>
    <row r="11" spans="1:26" hidden="1" x14ac:dyDescent="0.2">
      <c r="C11" s="9" t="s">
        <v>10</v>
      </c>
      <c r="D11" s="7">
        <v>4385</v>
      </c>
      <c r="E11" s="7">
        <v>4150</v>
      </c>
      <c r="F11" s="17">
        <v>71.900000000000006</v>
      </c>
      <c r="G11" s="7">
        <v>235</v>
      </c>
      <c r="H11" s="17">
        <f t="shared" si="0"/>
        <v>5.3591790193842641</v>
      </c>
      <c r="T11" s="24"/>
    </row>
    <row r="12" spans="1:26" hidden="1" x14ac:dyDescent="0.2">
      <c r="C12" s="9"/>
      <c r="T12" s="24"/>
    </row>
    <row r="13" spans="1:26" x14ac:dyDescent="0.2">
      <c r="B13" s="16">
        <v>1992</v>
      </c>
      <c r="C13" s="9" t="s">
        <v>31</v>
      </c>
      <c r="D13" s="7">
        <f>SUM(D14:D17)</f>
        <v>9790</v>
      </c>
      <c r="E13" s="7">
        <f>SUM(E14:E17)</f>
        <v>8960</v>
      </c>
      <c r="F13" s="17">
        <v>77.8</v>
      </c>
      <c r="G13" s="7">
        <v>830</v>
      </c>
      <c r="H13" s="17">
        <f t="shared" si="0"/>
        <v>8.4780388151174666</v>
      </c>
      <c r="S13" s="1">
        <v>1992</v>
      </c>
      <c r="T13" s="24"/>
    </row>
    <row r="14" spans="1:26" x14ac:dyDescent="0.2">
      <c r="C14" s="9" t="s">
        <v>7</v>
      </c>
      <c r="D14" s="7">
        <v>2340</v>
      </c>
      <c r="E14" s="7">
        <v>1865</v>
      </c>
      <c r="F14" s="17">
        <v>79.599999999999994</v>
      </c>
      <c r="G14" s="7">
        <v>475</v>
      </c>
      <c r="H14" s="17">
        <f t="shared" si="0"/>
        <v>20.299145299145298</v>
      </c>
      <c r="T14" s="24" t="s">
        <v>34</v>
      </c>
      <c r="U14">
        <f>U15+U16</f>
        <v>115</v>
      </c>
      <c r="V14">
        <v>335</v>
      </c>
      <c r="W14">
        <v>225</v>
      </c>
      <c r="X14">
        <v>580</v>
      </c>
      <c r="Y14">
        <f>SUM(U14:X14)</f>
        <v>1255</v>
      </c>
    </row>
    <row r="15" spans="1:26" x14ac:dyDescent="0.2">
      <c r="C15" s="9" t="s">
        <v>8</v>
      </c>
      <c r="D15" s="7">
        <v>2650</v>
      </c>
      <c r="E15" s="7">
        <v>2580</v>
      </c>
      <c r="F15" s="17">
        <v>94.9</v>
      </c>
      <c r="G15" s="7">
        <v>70</v>
      </c>
      <c r="H15" s="17">
        <f t="shared" si="0"/>
        <v>2.6415094339622645</v>
      </c>
      <c r="T15" s="24" t="s">
        <v>61</v>
      </c>
      <c r="U15">
        <v>45</v>
      </c>
      <c r="V15">
        <v>265</v>
      </c>
      <c r="W15">
        <v>180</v>
      </c>
      <c r="X15">
        <v>340</v>
      </c>
      <c r="Y15">
        <f t="shared" ref="Y15:Y30" si="1">SUM(U15:X15)</f>
        <v>830</v>
      </c>
    </row>
    <row r="16" spans="1:26" x14ac:dyDescent="0.2">
      <c r="C16" s="9" t="s">
        <v>9</v>
      </c>
      <c r="D16" s="7">
        <v>2085</v>
      </c>
      <c r="E16" s="7">
        <v>1945</v>
      </c>
      <c r="F16" s="17">
        <v>91.2</v>
      </c>
      <c r="G16" s="7">
        <v>140</v>
      </c>
      <c r="H16" s="17">
        <f t="shared" si="0"/>
        <v>6.7146282973621103</v>
      </c>
      <c r="T16" s="24" t="s">
        <v>62</v>
      </c>
      <c r="U16">
        <v>70</v>
      </c>
      <c r="V16">
        <v>70</v>
      </c>
      <c r="W16">
        <v>45</v>
      </c>
      <c r="X16">
        <v>240</v>
      </c>
      <c r="Y16">
        <f t="shared" si="1"/>
        <v>425</v>
      </c>
    </row>
    <row r="17" spans="2:25" x14ac:dyDescent="0.2">
      <c r="C17" s="9" t="s">
        <v>10</v>
      </c>
      <c r="D17" s="7">
        <v>2715</v>
      </c>
      <c r="E17" s="7">
        <v>2570</v>
      </c>
      <c r="F17" s="17">
        <v>59.4</v>
      </c>
      <c r="G17" s="7">
        <v>145</v>
      </c>
      <c r="H17" s="17">
        <f t="shared" si="0"/>
        <v>5.3406998158379375</v>
      </c>
      <c r="T17" s="24"/>
    </row>
    <row r="18" spans="2:25" x14ac:dyDescent="0.2">
      <c r="C18" s="9"/>
      <c r="K18" s="21"/>
      <c r="S18" s="1">
        <v>1993</v>
      </c>
      <c r="T18" s="24"/>
    </row>
    <row r="19" spans="2:25" x14ac:dyDescent="0.2">
      <c r="B19" s="16">
        <v>1993</v>
      </c>
      <c r="C19" s="9" t="s">
        <v>31</v>
      </c>
      <c r="D19" s="19">
        <f>D23+D27+D31+D35</f>
        <v>10185</v>
      </c>
      <c r="E19" s="19">
        <f>E23+E27+E31+E35</f>
        <v>9305</v>
      </c>
      <c r="F19" s="17">
        <v>79.900000000000006</v>
      </c>
      <c r="G19" s="7">
        <v>880</v>
      </c>
      <c r="H19" s="17">
        <f>G19/D19*100</f>
        <v>8.6401570937653407</v>
      </c>
      <c r="T19" s="24" t="s">
        <v>34</v>
      </c>
      <c r="U19">
        <v>275</v>
      </c>
      <c r="V19">
        <v>275</v>
      </c>
      <c r="W19">
        <v>280</v>
      </c>
      <c r="X19">
        <v>415</v>
      </c>
      <c r="Y19">
        <f t="shared" si="1"/>
        <v>1245</v>
      </c>
    </row>
    <row r="20" spans="2:25" hidden="1" x14ac:dyDescent="0.2">
      <c r="B20" s="16"/>
      <c r="C20" s="18" t="s">
        <v>32</v>
      </c>
      <c r="D20" s="19">
        <f>D24+D28+D32+D36</f>
        <v>8460</v>
      </c>
      <c r="E20" s="19">
        <f>E23+E27+E31+E35</f>
        <v>9305</v>
      </c>
      <c r="F20" s="20">
        <v>80.099999999999994</v>
      </c>
      <c r="G20" s="19">
        <f>G24+G28+G32+G36</f>
        <v>705</v>
      </c>
      <c r="H20" s="20">
        <f>G20/D20*100</f>
        <v>8.3333333333333321</v>
      </c>
      <c r="T20" s="24" t="s">
        <v>61</v>
      </c>
      <c r="Y20">
        <f t="shared" si="1"/>
        <v>0</v>
      </c>
    </row>
    <row r="21" spans="2:25" hidden="1" x14ac:dyDescent="0.2">
      <c r="B21" s="16"/>
      <c r="C21" s="18" t="s">
        <v>33</v>
      </c>
      <c r="D21" s="19">
        <f>D25+D29+D33+D37</f>
        <v>8775</v>
      </c>
      <c r="E21" s="19">
        <f>E25+E29+E33+E37</f>
        <v>8235</v>
      </c>
      <c r="F21" s="20">
        <v>75.900000000000006</v>
      </c>
      <c r="G21" s="19">
        <f>G25+G29+G33+G37</f>
        <v>540</v>
      </c>
      <c r="H21" s="20">
        <f>G21/D21*100</f>
        <v>6.1538461538461542</v>
      </c>
      <c r="T21" s="24" t="s">
        <v>62</v>
      </c>
      <c r="Y21">
        <f t="shared" si="1"/>
        <v>0</v>
      </c>
    </row>
    <row r="22" spans="2:25" hidden="1" x14ac:dyDescent="0.2">
      <c r="B22" s="16"/>
      <c r="C22" s="9"/>
      <c r="D22" s="7"/>
      <c r="E22" s="7"/>
      <c r="F22" s="17"/>
      <c r="G22" s="7"/>
      <c r="H22" s="17"/>
      <c r="T22" s="24" t="s">
        <v>34</v>
      </c>
      <c r="Y22">
        <f t="shared" si="1"/>
        <v>0</v>
      </c>
    </row>
    <row r="23" spans="2:25" x14ac:dyDescent="0.2">
      <c r="C23" s="9" t="s">
        <v>7</v>
      </c>
      <c r="D23" s="7">
        <f>E23+G23</f>
        <v>2220</v>
      </c>
      <c r="E23" s="7">
        <v>1945</v>
      </c>
      <c r="F23" s="17">
        <v>86.6</v>
      </c>
      <c r="G23" s="7">
        <v>275</v>
      </c>
      <c r="H23" s="17">
        <f t="shared" ref="H23:H37" si="2">G23/D23*100</f>
        <v>12.387387387387387</v>
      </c>
      <c r="T23" s="24" t="s">
        <v>61</v>
      </c>
      <c r="U23">
        <v>190</v>
      </c>
      <c r="V23">
        <v>190</v>
      </c>
      <c r="W23">
        <v>215</v>
      </c>
      <c r="X23">
        <v>285</v>
      </c>
      <c r="Y23">
        <f t="shared" si="1"/>
        <v>880</v>
      </c>
    </row>
    <row r="24" spans="2:25" hidden="1" x14ac:dyDescent="0.2">
      <c r="C24" s="18" t="s">
        <v>32</v>
      </c>
      <c r="D24" s="19">
        <v>1225</v>
      </c>
      <c r="E24" s="19">
        <v>1010</v>
      </c>
      <c r="F24" s="20">
        <v>67.3</v>
      </c>
      <c r="G24" s="19">
        <f>D24-E24</f>
        <v>215</v>
      </c>
      <c r="H24" s="20">
        <f t="shared" si="2"/>
        <v>17.551020408163264</v>
      </c>
      <c r="T24" s="24" t="s">
        <v>62</v>
      </c>
      <c r="Y24">
        <f t="shared" si="1"/>
        <v>0</v>
      </c>
    </row>
    <row r="25" spans="2:25" hidden="1" x14ac:dyDescent="0.2">
      <c r="C25" s="18" t="s">
        <v>33</v>
      </c>
      <c r="D25" s="19">
        <v>1615</v>
      </c>
      <c r="E25" s="19">
        <v>1435</v>
      </c>
      <c r="F25" s="20">
        <v>75.099999999999994</v>
      </c>
      <c r="G25" s="19">
        <f>D25-E25</f>
        <v>180</v>
      </c>
      <c r="H25" s="20">
        <f t="shared" si="2"/>
        <v>11.145510835913312</v>
      </c>
      <c r="T25" s="24" t="s">
        <v>34</v>
      </c>
      <c r="Y25">
        <f t="shared" si="1"/>
        <v>0</v>
      </c>
    </row>
    <row r="26" spans="2:25" hidden="1" x14ac:dyDescent="0.2">
      <c r="C26" s="9"/>
      <c r="D26" s="7"/>
      <c r="E26" s="7"/>
      <c r="F26" s="17"/>
      <c r="G26" s="7"/>
      <c r="H26" s="17"/>
      <c r="T26" s="24" t="s">
        <v>61</v>
      </c>
      <c r="Y26">
        <f t="shared" si="1"/>
        <v>0</v>
      </c>
    </row>
    <row r="27" spans="2:25" x14ac:dyDescent="0.2">
      <c r="C27" s="9" t="s">
        <v>8</v>
      </c>
      <c r="D27" s="7">
        <f>E27+G27</f>
        <v>2835</v>
      </c>
      <c r="E27" s="7">
        <v>2620</v>
      </c>
      <c r="F27" s="17">
        <v>92.5</v>
      </c>
      <c r="G27" s="7">
        <v>215</v>
      </c>
      <c r="H27" s="17">
        <f t="shared" si="2"/>
        <v>7.5837742504409169</v>
      </c>
      <c r="T27" s="24" t="s">
        <v>62</v>
      </c>
      <c r="U27">
        <v>85</v>
      </c>
      <c r="V27">
        <v>85</v>
      </c>
      <c r="W27">
        <v>65</v>
      </c>
      <c r="X27">
        <v>130</v>
      </c>
      <c r="Y27">
        <f t="shared" si="1"/>
        <v>365</v>
      </c>
    </row>
    <row r="28" spans="2:25" hidden="1" x14ac:dyDescent="0.2">
      <c r="C28" s="18" t="s">
        <v>32</v>
      </c>
      <c r="D28" s="19">
        <v>2855</v>
      </c>
      <c r="E28" s="19">
        <v>2715</v>
      </c>
      <c r="F28" s="20">
        <v>89.5</v>
      </c>
      <c r="G28" s="19">
        <v>140</v>
      </c>
      <c r="H28" s="20">
        <f t="shared" si="2"/>
        <v>4.9036777583187394</v>
      </c>
      <c r="T28" s="24"/>
      <c r="Y28">
        <f t="shared" si="1"/>
        <v>0</v>
      </c>
    </row>
    <row r="29" spans="2:25" hidden="1" x14ac:dyDescent="0.2">
      <c r="C29" s="18" t="s">
        <v>33</v>
      </c>
      <c r="D29" s="19">
        <v>3150</v>
      </c>
      <c r="E29" s="19">
        <v>2960</v>
      </c>
      <c r="F29" s="20">
        <v>82.8</v>
      </c>
      <c r="G29" s="19">
        <v>190</v>
      </c>
      <c r="H29" s="20">
        <f t="shared" si="2"/>
        <v>6.0317460317460316</v>
      </c>
      <c r="T29" s="24"/>
      <c r="Y29">
        <f t="shared" si="1"/>
        <v>0</v>
      </c>
    </row>
    <row r="30" spans="2:25" hidden="1" x14ac:dyDescent="0.2">
      <c r="C30" s="9"/>
      <c r="D30" s="7"/>
      <c r="E30" s="7"/>
      <c r="F30" s="17"/>
      <c r="G30" s="7"/>
      <c r="H30" s="17"/>
      <c r="T30" s="24"/>
      <c r="Y30">
        <f t="shared" si="1"/>
        <v>0</v>
      </c>
    </row>
    <row r="31" spans="2:25" x14ac:dyDescent="0.2">
      <c r="C31" s="9" t="s">
        <v>9</v>
      </c>
      <c r="D31" s="7">
        <f>E31+G31</f>
        <v>2105</v>
      </c>
      <c r="E31" s="7">
        <v>2030</v>
      </c>
      <c r="F31" s="17">
        <v>90.1</v>
      </c>
      <c r="G31" s="7">
        <v>75</v>
      </c>
      <c r="H31" s="17">
        <f t="shared" si="2"/>
        <v>3.5629453681710213</v>
      </c>
      <c r="T31" s="24"/>
    </row>
    <row r="32" spans="2:25" hidden="1" x14ac:dyDescent="0.2">
      <c r="C32" s="18" t="s">
        <v>32</v>
      </c>
      <c r="D32" s="19">
        <v>1880</v>
      </c>
      <c r="E32" s="19">
        <v>1795</v>
      </c>
      <c r="F32" s="20">
        <v>89.5</v>
      </c>
      <c r="G32" s="19">
        <v>85</v>
      </c>
      <c r="H32" s="20">
        <f t="shared" si="2"/>
        <v>4.5212765957446814</v>
      </c>
      <c r="T32" s="24"/>
      <c r="Y32">
        <f t="shared" ref="Y32:Y46" si="3">SUM(U32:X32)</f>
        <v>0</v>
      </c>
    </row>
    <row r="33" spans="2:25" hidden="1" x14ac:dyDescent="0.2">
      <c r="C33" s="18" t="s">
        <v>33</v>
      </c>
      <c r="D33" s="19">
        <v>2100</v>
      </c>
      <c r="E33" s="19">
        <v>2005</v>
      </c>
      <c r="F33" s="20">
        <v>82.5</v>
      </c>
      <c r="G33" s="19">
        <v>95</v>
      </c>
      <c r="H33" s="20">
        <f t="shared" si="2"/>
        <v>4.5238095238095237</v>
      </c>
      <c r="T33" s="24"/>
      <c r="Y33">
        <f t="shared" si="3"/>
        <v>0</v>
      </c>
    </row>
    <row r="34" spans="2:25" hidden="1" x14ac:dyDescent="0.2">
      <c r="C34" s="9"/>
      <c r="D34" s="7"/>
      <c r="E34" s="7"/>
      <c r="F34" s="17"/>
      <c r="G34" s="7"/>
      <c r="H34" s="17"/>
      <c r="T34" s="24"/>
      <c r="Y34">
        <f t="shared" si="3"/>
        <v>0</v>
      </c>
    </row>
    <row r="35" spans="2:25" x14ac:dyDescent="0.2">
      <c r="C35" s="9" t="s">
        <v>10</v>
      </c>
      <c r="D35" s="7">
        <f>E35+G35</f>
        <v>3025</v>
      </c>
      <c r="E35" s="7">
        <v>2710</v>
      </c>
      <c r="F35" s="17">
        <v>63.2</v>
      </c>
      <c r="G35" s="7">
        <v>315</v>
      </c>
      <c r="H35" s="17">
        <f t="shared" si="2"/>
        <v>10.413223140495868</v>
      </c>
      <c r="S35" s="1">
        <v>1994</v>
      </c>
      <c r="T35" s="24"/>
    </row>
    <row r="36" spans="2:25" hidden="1" x14ac:dyDescent="0.2">
      <c r="C36" s="18" t="s">
        <v>32</v>
      </c>
      <c r="D36" s="19">
        <v>2500</v>
      </c>
      <c r="E36" s="19">
        <v>2235</v>
      </c>
      <c r="F36" s="20">
        <v>71.099999999999994</v>
      </c>
      <c r="G36" s="19">
        <v>265</v>
      </c>
      <c r="H36" s="20">
        <f t="shared" si="2"/>
        <v>10.6</v>
      </c>
      <c r="T36" s="24"/>
      <c r="Y36">
        <f t="shared" si="3"/>
        <v>0</v>
      </c>
    </row>
    <row r="37" spans="2:25" hidden="1" x14ac:dyDescent="0.2">
      <c r="C37" s="18" t="s">
        <v>33</v>
      </c>
      <c r="D37" s="19">
        <v>1910</v>
      </c>
      <c r="E37" s="19">
        <v>1835</v>
      </c>
      <c r="F37" s="20">
        <v>61.6</v>
      </c>
      <c r="G37" s="19">
        <v>75</v>
      </c>
      <c r="H37" s="20">
        <f t="shared" si="2"/>
        <v>3.9267015706806281</v>
      </c>
      <c r="T37" s="24"/>
      <c r="Y37">
        <f t="shared" si="3"/>
        <v>0</v>
      </c>
    </row>
    <row r="38" spans="2:25" x14ac:dyDescent="0.2">
      <c r="C38" s="9"/>
      <c r="T38" s="24" t="s">
        <v>34</v>
      </c>
      <c r="U38">
        <v>370</v>
      </c>
      <c r="V38">
        <v>235</v>
      </c>
      <c r="W38">
        <v>165</v>
      </c>
      <c r="X38">
        <v>255</v>
      </c>
      <c r="Y38">
        <f t="shared" si="3"/>
        <v>1025</v>
      </c>
    </row>
    <row r="39" spans="2:25" x14ac:dyDescent="0.2">
      <c r="B39" s="16">
        <v>1994</v>
      </c>
      <c r="C39" s="9" t="s">
        <v>31</v>
      </c>
      <c r="D39" s="19">
        <f t="shared" ref="D39:E41" si="4">D43+D47+D51+D55</f>
        <v>10635</v>
      </c>
      <c r="E39" s="19">
        <f t="shared" si="4"/>
        <v>10010</v>
      </c>
      <c r="F39" s="17">
        <v>80.7</v>
      </c>
      <c r="G39" s="7">
        <v>625</v>
      </c>
      <c r="H39" s="17">
        <f>G39/D39*100</f>
        <v>5.8768218147625761</v>
      </c>
      <c r="T39" s="24" t="s">
        <v>61</v>
      </c>
      <c r="U39">
        <v>175</v>
      </c>
      <c r="V39">
        <v>100</v>
      </c>
      <c r="W39">
        <v>155</v>
      </c>
      <c r="X39">
        <v>195</v>
      </c>
      <c r="Y39">
        <f t="shared" si="3"/>
        <v>625</v>
      </c>
    </row>
    <row r="40" spans="2:25" hidden="1" x14ac:dyDescent="0.2">
      <c r="B40" s="16"/>
      <c r="C40" s="18" t="s">
        <v>32</v>
      </c>
      <c r="D40" s="19">
        <f t="shared" si="4"/>
        <v>8870</v>
      </c>
      <c r="E40" s="19">
        <f t="shared" si="4"/>
        <v>8325</v>
      </c>
      <c r="F40" s="20">
        <v>82.8</v>
      </c>
      <c r="G40" s="19">
        <f>G44+G48+G52+G56</f>
        <v>545</v>
      </c>
      <c r="H40" s="20">
        <f>G40/D40*100</f>
        <v>6.1443066516347242</v>
      </c>
      <c r="T40" s="24"/>
      <c r="Y40">
        <f t="shared" si="3"/>
        <v>0</v>
      </c>
    </row>
    <row r="41" spans="2:25" hidden="1" x14ac:dyDescent="0.2">
      <c r="B41" s="16"/>
      <c r="C41" s="18" t="s">
        <v>33</v>
      </c>
      <c r="D41" s="19">
        <f t="shared" si="4"/>
        <v>8985</v>
      </c>
      <c r="E41" s="19">
        <f t="shared" si="4"/>
        <v>8505</v>
      </c>
      <c r="F41" s="20">
        <v>74.2</v>
      </c>
      <c r="G41" s="19">
        <f>G45+G49+G53+G57</f>
        <v>480</v>
      </c>
      <c r="H41" s="20">
        <f>G41/D41*100</f>
        <v>5.342237061769616</v>
      </c>
      <c r="T41" s="24"/>
      <c r="Y41">
        <f t="shared" si="3"/>
        <v>0</v>
      </c>
    </row>
    <row r="42" spans="2:25" hidden="1" x14ac:dyDescent="0.2">
      <c r="B42" s="16"/>
      <c r="C42" s="9"/>
      <c r="D42" s="7"/>
      <c r="E42" s="7"/>
      <c r="F42" s="17"/>
      <c r="G42" s="7"/>
      <c r="H42" s="17"/>
      <c r="T42" s="24"/>
      <c r="Y42">
        <f t="shared" si="3"/>
        <v>0</v>
      </c>
    </row>
    <row r="43" spans="2:25" x14ac:dyDescent="0.2">
      <c r="C43" s="9" t="s">
        <v>7</v>
      </c>
      <c r="D43" s="7">
        <f>E43+G43</f>
        <v>2270</v>
      </c>
      <c r="E43" s="7">
        <v>2025</v>
      </c>
      <c r="F43" s="17">
        <v>78.400000000000006</v>
      </c>
      <c r="G43" s="7">
        <v>245</v>
      </c>
      <c r="H43" s="17">
        <f t="shared" ref="H43:H57" si="5">G43/D43*100</f>
        <v>10.79295154185022</v>
      </c>
      <c r="T43" s="24" t="s">
        <v>62</v>
      </c>
      <c r="U43">
        <v>195</v>
      </c>
      <c r="V43">
        <v>135</v>
      </c>
      <c r="W43">
        <v>10</v>
      </c>
      <c r="X43">
        <v>60</v>
      </c>
      <c r="Y43">
        <f t="shared" si="3"/>
        <v>400</v>
      </c>
    </row>
    <row r="44" spans="2:25" hidden="1" x14ac:dyDescent="0.2">
      <c r="C44" s="18" t="s">
        <v>32</v>
      </c>
      <c r="D44" s="19">
        <v>1250</v>
      </c>
      <c r="E44" s="19">
        <v>1055</v>
      </c>
      <c r="F44" s="20">
        <v>63.7</v>
      </c>
      <c r="G44" s="19">
        <v>195</v>
      </c>
      <c r="H44" s="20">
        <f t="shared" si="5"/>
        <v>15.6</v>
      </c>
      <c r="T44" s="24"/>
      <c r="Y44">
        <f t="shared" si="3"/>
        <v>0</v>
      </c>
    </row>
    <row r="45" spans="2:25" hidden="1" x14ac:dyDescent="0.2">
      <c r="C45" s="18" t="s">
        <v>33</v>
      </c>
      <c r="D45" s="19">
        <v>1870</v>
      </c>
      <c r="E45" s="19">
        <v>1625</v>
      </c>
      <c r="F45" s="20">
        <v>70.7</v>
      </c>
      <c r="G45" s="19">
        <v>245</v>
      </c>
      <c r="H45" s="20">
        <f t="shared" si="5"/>
        <v>13.101604278074866</v>
      </c>
      <c r="T45" s="24"/>
      <c r="Y45">
        <f t="shared" si="3"/>
        <v>0</v>
      </c>
    </row>
    <row r="46" spans="2:25" hidden="1" x14ac:dyDescent="0.2">
      <c r="C46" s="9"/>
      <c r="D46" s="7"/>
      <c r="E46" s="7"/>
      <c r="F46" s="17"/>
      <c r="G46" s="7"/>
      <c r="H46" s="17"/>
      <c r="T46" s="24"/>
      <c r="Y46">
        <f t="shared" si="3"/>
        <v>0</v>
      </c>
    </row>
    <row r="47" spans="2:25" x14ac:dyDescent="0.2">
      <c r="C47" s="9" t="s">
        <v>8</v>
      </c>
      <c r="D47" s="7">
        <f>E47+G47</f>
        <v>2955</v>
      </c>
      <c r="E47" s="7">
        <v>2865</v>
      </c>
      <c r="F47" s="17">
        <v>95.3</v>
      </c>
      <c r="G47" s="7">
        <v>90</v>
      </c>
      <c r="H47" s="17">
        <f t="shared" si="5"/>
        <v>3.0456852791878175</v>
      </c>
      <c r="T47" s="24"/>
    </row>
    <row r="48" spans="2:25" hidden="1" x14ac:dyDescent="0.2">
      <c r="C48" s="18" t="s">
        <v>32</v>
      </c>
      <c r="D48" s="19">
        <v>3060</v>
      </c>
      <c r="E48" s="19">
        <v>2905</v>
      </c>
      <c r="F48" s="20">
        <v>89.8</v>
      </c>
      <c r="G48" s="19">
        <v>155</v>
      </c>
      <c r="H48" s="20">
        <f t="shared" si="5"/>
        <v>5.0653594771241828</v>
      </c>
      <c r="T48" s="24"/>
      <c r="Y48">
        <f t="shared" ref="Y48:Y59" si="6">SUM(U48:X48)</f>
        <v>0</v>
      </c>
    </row>
    <row r="49" spans="2:25" hidden="1" x14ac:dyDescent="0.2">
      <c r="C49" s="18" t="s">
        <v>33</v>
      </c>
      <c r="D49" s="19">
        <v>3080</v>
      </c>
      <c r="E49" s="19">
        <v>2980</v>
      </c>
      <c r="F49" s="20">
        <v>90.7</v>
      </c>
      <c r="G49" s="19">
        <v>100</v>
      </c>
      <c r="H49" s="20">
        <f t="shared" si="5"/>
        <v>3.2467532467532463</v>
      </c>
      <c r="T49" s="24"/>
      <c r="Y49">
        <f t="shared" si="6"/>
        <v>0</v>
      </c>
    </row>
    <row r="50" spans="2:25" hidden="1" x14ac:dyDescent="0.2">
      <c r="C50" s="9"/>
      <c r="D50" s="7"/>
      <c r="E50" s="7"/>
      <c r="F50" s="17"/>
      <c r="G50" s="7"/>
      <c r="H50" s="17"/>
      <c r="T50" s="24"/>
      <c r="Y50">
        <f t="shared" si="6"/>
        <v>0</v>
      </c>
    </row>
    <row r="51" spans="2:25" x14ac:dyDescent="0.2">
      <c r="C51" s="9" t="s">
        <v>9</v>
      </c>
      <c r="D51" s="7">
        <f>E51+G51</f>
        <v>2350</v>
      </c>
      <c r="E51" s="7">
        <v>2225</v>
      </c>
      <c r="F51" s="17">
        <v>92.5</v>
      </c>
      <c r="G51" s="7">
        <f>SUM(G52:G53)</f>
        <v>125</v>
      </c>
      <c r="H51" s="17">
        <f t="shared" si="5"/>
        <v>5.3191489361702127</v>
      </c>
      <c r="S51" s="1">
        <v>1995</v>
      </c>
      <c r="T51" s="24"/>
    </row>
    <row r="52" spans="2:25" hidden="1" x14ac:dyDescent="0.2">
      <c r="C52" s="18" t="s">
        <v>32</v>
      </c>
      <c r="D52" s="19">
        <v>2015</v>
      </c>
      <c r="E52" s="19">
        <v>1985</v>
      </c>
      <c r="F52" s="20">
        <v>95</v>
      </c>
      <c r="G52" s="19">
        <v>30</v>
      </c>
      <c r="H52" s="20">
        <f t="shared" si="5"/>
        <v>1.4888337468982631</v>
      </c>
      <c r="T52" s="24"/>
      <c r="Y52">
        <f t="shared" si="6"/>
        <v>0</v>
      </c>
    </row>
    <row r="53" spans="2:25" hidden="1" x14ac:dyDescent="0.2">
      <c r="C53" s="18" t="s">
        <v>33</v>
      </c>
      <c r="D53" s="19">
        <v>2370</v>
      </c>
      <c r="E53" s="19">
        <v>2275</v>
      </c>
      <c r="F53" s="20">
        <v>82.7</v>
      </c>
      <c r="G53" s="19">
        <v>95</v>
      </c>
      <c r="H53" s="20">
        <f t="shared" si="5"/>
        <v>4.0084388185654012</v>
      </c>
      <c r="T53" s="24"/>
      <c r="Y53">
        <f t="shared" si="6"/>
        <v>0</v>
      </c>
    </row>
    <row r="54" spans="2:25" hidden="1" x14ac:dyDescent="0.2">
      <c r="C54" s="9"/>
      <c r="D54" s="7"/>
      <c r="E54" s="7"/>
      <c r="F54" s="17"/>
      <c r="G54" s="7"/>
      <c r="H54" s="17"/>
      <c r="T54" s="24"/>
      <c r="Y54">
        <f t="shared" si="6"/>
        <v>0</v>
      </c>
    </row>
    <row r="55" spans="2:25" x14ac:dyDescent="0.2">
      <c r="C55" s="9" t="s">
        <v>10</v>
      </c>
      <c r="D55" s="7">
        <f>E55+G55</f>
        <v>3060</v>
      </c>
      <c r="E55" s="7">
        <v>2895</v>
      </c>
      <c r="F55" s="17">
        <v>65.8</v>
      </c>
      <c r="G55" s="7">
        <v>165</v>
      </c>
      <c r="H55" s="17">
        <f t="shared" si="5"/>
        <v>5.3921568627450984</v>
      </c>
      <c r="T55" s="24" t="s">
        <v>34</v>
      </c>
      <c r="U55">
        <v>265</v>
      </c>
      <c r="V55">
        <v>345</v>
      </c>
      <c r="W55">
        <v>35</v>
      </c>
      <c r="X55">
        <v>335</v>
      </c>
      <c r="Y55">
        <f t="shared" si="6"/>
        <v>980</v>
      </c>
    </row>
    <row r="56" spans="2:25" hidden="1" x14ac:dyDescent="0.2">
      <c r="C56" s="18" t="s">
        <v>32</v>
      </c>
      <c r="D56" s="19">
        <v>2545</v>
      </c>
      <c r="E56" s="19">
        <v>2380</v>
      </c>
      <c r="F56" s="20">
        <v>77.400000000000006</v>
      </c>
      <c r="G56" s="19">
        <v>165</v>
      </c>
      <c r="H56" s="20">
        <f t="shared" si="5"/>
        <v>6.4833005893909625</v>
      </c>
      <c r="T56" s="24" t="s">
        <v>61</v>
      </c>
      <c r="Y56">
        <f t="shared" si="6"/>
        <v>0</v>
      </c>
    </row>
    <row r="57" spans="2:25" hidden="1" x14ac:dyDescent="0.2">
      <c r="C57" s="18" t="s">
        <v>33</v>
      </c>
      <c r="D57" s="19">
        <v>1665</v>
      </c>
      <c r="E57" s="19">
        <v>1625</v>
      </c>
      <c r="F57" s="20">
        <v>52</v>
      </c>
      <c r="G57" s="19">
        <v>40</v>
      </c>
      <c r="H57" s="20">
        <f t="shared" si="5"/>
        <v>2.4024024024024024</v>
      </c>
      <c r="T57" s="24"/>
      <c r="Y57">
        <f t="shared" si="6"/>
        <v>0</v>
      </c>
    </row>
    <row r="58" spans="2:25" x14ac:dyDescent="0.2">
      <c r="C58" s="9"/>
      <c r="T58" s="24" t="s">
        <v>61</v>
      </c>
      <c r="U58">
        <v>185</v>
      </c>
      <c r="V58">
        <v>230</v>
      </c>
      <c r="W58">
        <v>35</v>
      </c>
      <c r="X58">
        <v>255</v>
      </c>
      <c r="Y58">
        <f t="shared" si="6"/>
        <v>705</v>
      </c>
    </row>
    <row r="59" spans="2:25" x14ac:dyDescent="0.2">
      <c r="B59" s="16">
        <v>1995</v>
      </c>
      <c r="C59" s="9" t="s">
        <v>31</v>
      </c>
      <c r="D59" s="7">
        <f>D65+D84+D88+D92</f>
        <v>11195</v>
      </c>
      <c r="E59" s="7">
        <v>10490</v>
      </c>
      <c r="F59" s="17">
        <v>82.7</v>
      </c>
      <c r="G59" s="7">
        <v>705</v>
      </c>
      <c r="H59" s="17">
        <f>G59/D59*100</f>
        <v>6.2974542206342115</v>
      </c>
      <c r="T59" s="24" t="s">
        <v>62</v>
      </c>
      <c r="U59">
        <v>80</v>
      </c>
      <c r="V59">
        <v>115</v>
      </c>
      <c r="W59">
        <v>0</v>
      </c>
      <c r="X59">
        <v>80</v>
      </c>
      <c r="Y59">
        <f t="shared" si="6"/>
        <v>275</v>
      </c>
    </row>
    <row r="60" spans="2:25" hidden="1" x14ac:dyDescent="0.2">
      <c r="B60" s="16"/>
      <c r="C60" s="9"/>
      <c r="D60" s="7"/>
      <c r="E60" s="7"/>
      <c r="F60" s="17"/>
      <c r="G60" s="7"/>
      <c r="H60" s="17"/>
      <c r="T60" s="24"/>
    </row>
    <row r="61" spans="2:25" hidden="1" x14ac:dyDescent="0.2">
      <c r="B61" s="16"/>
      <c r="C61" s="9"/>
      <c r="D61" s="7"/>
      <c r="E61" s="7"/>
      <c r="F61" s="17"/>
      <c r="G61" s="7"/>
      <c r="H61" s="17"/>
      <c r="T61" s="24"/>
    </row>
    <row r="62" spans="2:25" outlineLevel="1" x14ac:dyDescent="0.2">
      <c r="B62" s="16"/>
      <c r="C62" s="18" t="s">
        <v>32</v>
      </c>
      <c r="D62" s="19">
        <f>E62+G62</f>
        <v>5345</v>
      </c>
      <c r="E62" s="19">
        <v>4960</v>
      </c>
      <c r="F62" s="20">
        <v>85.1</v>
      </c>
      <c r="G62" s="19">
        <v>385</v>
      </c>
      <c r="H62" s="20">
        <f>G62/D62*100</f>
        <v>7.2029934518241339</v>
      </c>
      <c r="S62" s="26" t="s">
        <v>63</v>
      </c>
      <c r="T62" s="24"/>
    </row>
    <row r="63" spans="2:25" outlineLevel="1" x14ac:dyDescent="0.2">
      <c r="B63" s="16"/>
      <c r="C63" s="18" t="s">
        <v>33</v>
      </c>
      <c r="D63" s="19">
        <f>E63+G63</f>
        <v>5850</v>
      </c>
      <c r="E63" s="19">
        <v>5530</v>
      </c>
      <c r="F63" s="20">
        <v>80.599999999999994</v>
      </c>
      <c r="G63" s="19">
        <v>320</v>
      </c>
      <c r="H63" s="20">
        <f>G63/D63*100</f>
        <v>5.4700854700854702</v>
      </c>
      <c r="T63" s="24"/>
    </row>
    <row r="64" spans="2:25" outlineLevel="1" x14ac:dyDescent="0.2">
      <c r="B64" s="16"/>
      <c r="C64" s="18"/>
      <c r="D64" s="19"/>
      <c r="E64" s="19"/>
      <c r="F64" s="20"/>
      <c r="G64" s="19"/>
      <c r="H64" s="20"/>
      <c r="S64" s="32" t="s">
        <v>64</v>
      </c>
    </row>
    <row r="65" spans="3:25" x14ac:dyDescent="0.2">
      <c r="C65" s="9" t="s">
        <v>7</v>
      </c>
      <c r="D65" s="7">
        <f>SUM(D68:D71)</f>
        <v>2295</v>
      </c>
      <c r="E65" s="7">
        <f>SUM(E68:E71)</f>
        <v>2005</v>
      </c>
      <c r="F65" s="17">
        <v>78.7</v>
      </c>
      <c r="G65" s="7">
        <f>SUM(G68:G71)</f>
        <v>290</v>
      </c>
      <c r="H65" s="17">
        <f>G65/D65*100</f>
        <v>12.636165577342048</v>
      </c>
      <c r="S65" s="32"/>
      <c r="T65" s="24" t="s">
        <v>61</v>
      </c>
      <c r="U65">
        <v>105</v>
      </c>
      <c r="V65">
        <v>110</v>
      </c>
      <c r="W65">
        <v>0</v>
      </c>
      <c r="X65">
        <v>115</v>
      </c>
      <c r="Y65">
        <f t="shared" ref="Y65:Y72" si="7">SUM(U65:X65)</f>
        <v>330</v>
      </c>
    </row>
    <row r="66" spans="3:25" x14ac:dyDescent="0.2">
      <c r="C66" s="9"/>
      <c r="D66" s="7"/>
      <c r="E66" s="7"/>
      <c r="F66" s="17"/>
      <c r="G66" s="7"/>
      <c r="H66" s="17"/>
      <c r="S66" s="32"/>
      <c r="T66" s="24" t="s">
        <v>62</v>
      </c>
      <c r="U66">
        <v>30</v>
      </c>
      <c r="V66">
        <v>55</v>
      </c>
      <c r="W66">
        <v>0</v>
      </c>
      <c r="X66">
        <v>10</v>
      </c>
      <c r="Y66">
        <f t="shared" si="7"/>
        <v>95</v>
      </c>
    </row>
    <row r="67" spans="3:25" x14ac:dyDescent="0.2">
      <c r="C67" s="9"/>
      <c r="D67" s="7"/>
      <c r="E67" s="7"/>
      <c r="F67" s="17"/>
      <c r="G67" s="7"/>
      <c r="H67" s="17"/>
      <c r="S67" s="39" t="s">
        <v>65</v>
      </c>
      <c r="T67" s="24"/>
    </row>
    <row r="68" spans="3:25" outlineLevel="1" x14ac:dyDescent="0.2">
      <c r="C68" s="18" t="s">
        <v>32</v>
      </c>
      <c r="D68" s="19">
        <f>E68+G68</f>
        <v>1100</v>
      </c>
      <c r="E68" s="19">
        <v>970</v>
      </c>
      <c r="F68" s="20">
        <v>79.400000000000006</v>
      </c>
      <c r="G68" s="19">
        <v>130</v>
      </c>
      <c r="H68" s="20">
        <f>G68/D68*100</f>
        <v>11.818181818181818</v>
      </c>
      <c r="S68" s="39"/>
      <c r="T68" s="24" t="s">
        <v>61</v>
      </c>
      <c r="U68">
        <v>80</v>
      </c>
      <c r="V68">
        <v>110</v>
      </c>
      <c r="W68">
        <v>20</v>
      </c>
      <c r="X68">
        <v>75</v>
      </c>
      <c r="Y68">
        <f t="shared" si="7"/>
        <v>285</v>
      </c>
    </row>
    <row r="69" spans="3:25" outlineLevel="1" x14ac:dyDescent="0.2">
      <c r="C69" s="18"/>
      <c r="D69" s="19"/>
      <c r="E69" s="19"/>
      <c r="F69" s="20"/>
      <c r="G69" s="19"/>
      <c r="H69" s="20"/>
      <c r="S69" s="39"/>
      <c r="T69" s="24" t="s">
        <v>62</v>
      </c>
      <c r="U69">
        <v>30</v>
      </c>
      <c r="V69">
        <v>60</v>
      </c>
      <c r="W69">
        <v>0</v>
      </c>
      <c r="X69">
        <v>70</v>
      </c>
      <c r="Y69">
        <f t="shared" si="7"/>
        <v>160</v>
      </c>
    </row>
    <row r="70" spans="3:25" outlineLevel="1" x14ac:dyDescent="0.2">
      <c r="C70" s="18"/>
      <c r="D70" s="19"/>
      <c r="E70" s="19"/>
      <c r="F70" s="20"/>
      <c r="G70" s="19"/>
      <c r="H70" s="20"/>
      <c r="S70" s="40" t="s">
        <v>66</v>
      </c>
    </row>
    <row r="71" spans="3:25" outlineLevel="1" x14ac:dyDescent="0.2">
      <c r="C71" s="18" t="s">
        <v>33</v>
      </c>
      <c r="D71" s="19">
        <f>E71+G71</f>
        <v>1195</v>
      </c>
      <c r="E71" s="19">
        <v>1035</v>
      </c>
      <c r="F71" s="20">
        <v>78.099999999999994</v>
      </c>
      <c r="G71" s="19">
        <v>160</v>
      </c>
      <c r="H71" s="20">
        <f>G71/D71*100</f>
        <v>13.389121338912133</v>
      </c>
      <c r="T71" s="24" t="s">
        <v>61</v>
      </c>
      <c r="U71" s="24">
        <v>0</v>
      </c>
      <c r="V71" s="24">
        <v>10</v>
      </c>
      <c r="W71" s="24">
        <v>15</v>
      </c>
      <c r="X71" s="24">
        <v>65</v>
      </c>
      <c r="Y71">
        <f t="shared" si="7"/>
        <v>90</v>
      </c>
    </row>
    <row r="72" spans="3:25" outlineLevel="1" x14ac:dyDescent="0.2">
      <c r="C72" s="18"/>
      <c r="D72" s="19"/>
      <c r="E72" s="19"/>
      <c r="F72" s="20"/>
      <c r="G72" s="19"/>
      <c r="H72" s="20"/>
      <c r="T72" s="24" t="s">
        <v>62</v>
      </c>
      <c r="U72">
        <v>15</v>
      </c>
      <c r="V72">
        <v>0</v>
      </c>
      <c r="W72">
        <v>0</v>
      </c>
      <c r="X72">
        <v>0</v>
      </c>
      <c r="Y72">
        <f t="shared" si="7"/>
        <v>15</v>
      </c>
    </row>
    <row r="73" spans="3:25" outlineLevel="1" x14ac:dyDescent="0.2">
      <c r="C73" s="18"/>
      <c r="D73" s="19"/>
      <c r="E73" s="19"/>
      <c r="F73" s="20"/>
      <c r="G73" s="19"/>
      <c r="H73" s="20"/>
      <c r="S73" s="24"/>
      <c r="T73" s="24"/>
    </row>
    <row r="74" spans="3:25" outlineLevel="1" x14ac:dyDescent="0.2">
      <c r="C74" s="18"/>
      <c r="D74" s="19"/>
      <c r="E74" s="19"/>
      <c r="F74" s="20"/>
      <c r="G74" s="19"/>
      <c r="H74" s="20"/>
      <c r="S74" s="3"/>
      <c r="T74" s="3"/>
      <c r="U74" s="3"/>
      <c r="V74" s="3"/>
      <c r="W74" s="3"/>
      <c r="X74" s="3"/>
      <c r="Y74" s="3"/>
    </row>
    <row r="75" spans="3:25" outlineLevel="1" x14ac:dyDescent="0.2">
      <c r="C75" s="18"/>
      <c r="D75" s="19"/>
      <c r="E75" s="19"/>
      <c r="F75" s="20"/>
      <c r="G75" s="19"/>
      <c r="H75" s="20"/>
      <c r="S75" s="24"/>
      <c r="T75" s="24"/>
      <c r="U75" s="24"/>
      <c r="V75" s="24"/>
      <c r="W75" s="24"/>
      <c r="X75" s="24"/>
      <c r="Y75" s="24"/>
    </row>
    <row r="76" spans="3:25" outlineLevel="1" x14ac:dyDescent="0.2">
      <c r="C76" s="18"/>
      <c r="D76" s="19"/>
      <c r="E76" s="19"/>
      <c r="F76" s="20"/>
      <c r="G76" s="19"/>
      <c r="H76" s="20"/>
      <c r="S76" s="24"/>
      <c r="T76" s="24"/>
      <c r="U76" s="24"/>
      <c r="V76" s="24"/>
      <c r="W76" s="24"/>
      <c r="X76" s="24"/>
      <c r="Y76" s="24"/>
    </row>
    <row r="77" spans="3:25" outlineLevel="1" x14ac:dyDescent="0.2">
      <c r="C77" s="18"/>
      <c r="D77" s="19"/>
      <c r="E77" s="19"/>
      <c r="F77" s="20"/>
      <c r="G77" s="19"/>
      <c r="H77" s="20"/>
      <c r="S77" s="24"/>
      <c r="T77" s="24"/>
      <c r="U77" s="24"/>
      <c r="V77" s="24"/>
      <c r="W77" s="24"/>
      <c r="X77" s="24"/>
      <c r="Y77" s="24"/>
    </row>
    <row r="78" spans="3:25" outlineLevel="1" x14ac:dyDescent="0.2">
      <c r="C78" s="18"/>
      <c r="D78" s="19"/>
      <c r="E78" s="19"/>
      <c r="F78" s="20"/>
      <c r="G78" s="19"/>
      <c r="H78" s="20"/>
      <c r="S78" s="24"/>
      <c r="T78" s="24"/>
      <c r="U78" s="24"/>
      <c r="V78" s="24"/>
      <c r="W78" s="24"/>
      <c r="X78" s="24"/>
      <c r="Y78" s="24"/>
    </row>
    <row r="79" spans="3:25" outlineLevel="1" x14ac:dyDescent="0.2">
      <c r="C79" s="18"/>
      <c r="D79" s="19"/>
      <c r="E79" s="19"/>
      <c r="F79" s="20"/>
      <c r="G79" s="19"/>
      <c r="H79" s="20"/>
      <c r="S79" s="24"/>
      <c r="T79" s="24"/>
      <c r="U79" s="24"/>
      <c r="V79" s="24"/>
      <c r="W79" s="24"/>
      <c r="X79" s="24"/>
      <c r="Y79" s="24"/>
    </row>
    <row r="80" spans="3:25" outlineLevel="1" x14ac:dyDescent="0.2">
      <c r="C80" s="18"/>
      <c r="D80" s="19"/>
      <c r="E80" s="19"/>
      <c r="F80" s="20"/>
      <c r="G80" s="19"/>
      <c r="H80" s="20"/>
      <c r="S80" s="24"/>
      <c r="T80" s="24"/>
      <c r="U80" s="24"/>
      <c r="V80" s="24"/>
      <c r="W80" s="24"/>
      <c r="X80" s="24"/>
      <c r="Y80" s="24"/>
    </row>
    <row r="81" spans="3:25" outlineLevel="1" x14ac:dyDescent="0.2">
      <c r="C81" s="18"/>
      <c r="D81" s="19"/>
      <c r="E81" s="19"/>
      <c r="F81" s="20"/>
      <c r="G81" s="19"/>
      <c r="H81" s="20"/>
      <c r="S81" s="24"/>
      <c r="T81" s="24"/>
      <c r="U81" s="24"/>
      <c r="V81" s="24"/>
      <c r="W81" s="24"/>
      <c r="X81" s="24"/>
      <c r="Y81" s="24"/>
    </row>
    <row r="82" spans="3:25" outlineLevel="1" x14ac:dyDescent="0.2">
      <c r="C82" s="18"/>
      <c r="D82" s="19"/>
      <c r="E82" s="19"/>
      <c r="F82" s="20"/>
      <c r="G82" s="19"/>
      <c r="H82" s="20"/>
      <c r="S82" s="24"/>
      <c r="T82" s="24"/>
      <c r="U82" s="24"/>
      <c r="V82" s="24"/>
      <c r="W82" s="24"/>
      <c r="X82" s="24"/>
      <c r="Y82" s="24"/>
    </row>
    <row r="83" spans="3:25" outlineLevel="1" x14ac:dyDescent="0.2">
      <c r="C83" s="18"/>
      <c r="D83" s="19"/>
      <c r="E83" s="19"/>
      <c r="F83" s="20"/>
      <c r="G83" s="19"/>
      <c r="H83" s="20"/>
      <c r="S83" s="6" t="s">
        <v>67</v>
      </c>
      <c r="T83" s="30"/>
      <c r="U83" s="6"/>
      <c r="V83" s="6"/>
      <c r="W83" s="6"/>
      <c r="X83" s="6"/>
      <c r="Y83" s="6"/>
    </row>
    <row r="84" spans="3:25" x14ac:dyDescent="0.2">
      <c r="C84" s="9" t="s">
        <v>8</v>
      </c>
      <c r="D84" s="7">
        <f>SUM(D85:D86)</f>
        <v>2975</v>
      </c>
      <c r="E84" s="7">
        <f>SUM(E85:E86)</f>
        <v>2780</v>
      </c>
      <c r="F84" s="17">
        <v>96.6</v>
      </c>
      <c r="G84" s="7">
        <f>SUM(G85:G86)</f>
        <v>195</v>
      </c>
      <c r="H84" s="17">
        <f>G84/D84*100</f>
        <v>6.5546218487394965</v>
      </c>
      <c r="T84" s="6"/>
      <c r="U84" s="6"/>
      <c r="V84" s="6"/>
      <c r="W84" s="6"/>
      <c r="X84" s="6"/>
      <c r="Y84" s="6"/>
    </row>
    <row r="85" spans="3:25" outlineLevel="1" x14ac:dyDescent="0.2">
      <c r="C85" s="18" t="s">
        <v>32</v>
      </c>
      <c r="D85" s="19">
        <f>E85+G85</f>
        <v>1410</v>
      </c>
      <c r="E85" s="19">
        <v>1280</v>
      </c>
      <c r="F85" s="20">
        <v>97.9</v>
      </c>
      <c r="G85" s="19">
        <v>130</v>
      </c>
      <c r="H85" s="20">
        <f>G85/D85*100</f>
        <v>9.2198581560283674</v>
      </c>
      <c r="V85" s="41" t="s">
        <v>68</v>
      </c>
    </row>
    <row r="86" spans="3:25" outlineLevel="1" x14ac:dyDescent="0.2">
      <c r="C86" s="18" t="s">
        <v>33</v>
      </c>
      <c r="D86" s="19">
        <f>E86+G86</f>
        <v>1565</v>
      </c>
      <c r="E86" s="19">
        <v>1500</v>
      </c>
      <c r="F86" s="20">
        <v>95.4</v>
      </c>
      <c r="G86" s="19">
        <v>65</v>
      </c>
      <c r="H86" s="20">
        <f>G86/D86*100</f>
        <v>4.1533546325878596</v>
      </c>
      <c r="U86" s="6"/>
      <c r="V86" s="6"/>
    </row>
    <row r="87" spans="3:25" outlineLevel="1" x14ac:dyDescent="0.2">
      <c r="C87" s="18"/>
      <c r="D87" s="19"/>
      <c r="E87" s="19"/>
      <c r="F87" s="20"/>
      <c r="G87" s="19"/>
      <c r="H87" s="20"/>
      <c r="T87" s="24"/>
    </row>
    <row r="88" spans="3:25" x14ac:dyDescent="0.2">
      <c r="C88" s="9" t="s">
        <v>9</v>
      </c>
      <c r="D88" s="7">
        <f>SUM(D89:D90)</f>
        <v>2800</v>
      </c>
      <c r="E88" s="7">
        <f>SUM(E89:E90)</f>
        <v>2710</v>
      </c>
      <c r="F88" s="17">
        <v>94.9</v>
      </c>
      <c r="G88" s="7">
        <f>SUM(G89:G90)</f>
        <v>90</v>
      </c>
      <c r="H88" s="17">
        <f>G88/D88*100</f>
        <v>3.214285714285714</v>
      </c>
      <c r="T88" s="24"/>
    </row>
    <row r="89" spans="3:25" outlineLevel="1" x14ac:dyDescent="0.2">
      <c r="C89" s="18" t="s">
        <v>32</v>
      </c>
      <c r="D89" s="19">
        <f>E89+G89</f>
        <v>1185</v>
      </c>
      <c r="E89" s="19">
        <v>1170</v>
      </c>
      <c r="F89" s="20">
        <v>95.9</v>
      </c>
      <c r="G89" s="19">
        <v>15</v>
      </c>
      <c r="H89" s="20">
        <f>G89/D89*100</f>
        <v>1.2658227848101267</v>
      </c>
      <c r="T89" s="24"/>
    </row>
    <row r="90" spans="3:25" outlineLevel="1" x14ac:dyDescent="0.2">
      <c r="C90" s="18" t="s">
        <v>33</v>
      </c>
      <c r="D90" s="19">
        <f>E90+G90</f>
        <v>1615</v>
      </c>
      <c r="E90" s="19">
        <v>1540</v>
      </c>
      <c r="F90" s="20">
        <v>95.4</v>
      </c>
      <c r="G90" s="19">
        <v>75</v>
      </c>
      <c r="H90" s="20">
        <f>G90/D90*100</f>
        <v>4.643962848297214</v>
      </c>
      <c r="T90" s="24"/>
    </row>
    <row r="91" spans="3:25" outlineLevel="1" x14ac:dyDescent="0.2">
      <c r="C91" s="18"/>
      <c r="D91" s="19"/>
      <c r="E91" s="19"/>
      <c r="F91" s="20"/>
      <c r="G91" s="19"/>
      <c r="H91" s="20"/>
    </row>
    <row r="92" spans="3:25" x14ac:dyDescent="0.2">
      <c r="C92" s="9" t="s">
        <v>10</v>
      </c>
      <c r="D92" s="7">
        <f>SUM(D93:D94)</f>
        <v>3125</v>
      </c>
      <c r="E92" s="7">
        <f>SUM(E93:E94)</f>
        <v>2995</v>
      </c>
      <c r="F92" s="17">
        <v>68.099999999999994</v>
      </c>
      <c r="G92" s="7">
        <f>SUM(G93:G94)</f>
        <v>130</v>
      </c>
      <c r="H92" s="17">
        <f>G92/D92*100</f>
        <v>4.16</v>
      </c>
    </row>
    <row r="93" spans="3:25" outlineLevel="1" x14ac:dyDescent="0.2">
      <c r="C93" s="18" t="s">
        <v>32</v>
      </c>
      <c r="D93" s="19">
        <f>E93+G93</f>
        <v>1650</v>
      </c>
      <c r="E93" s="19">
        <v>1540</v>
      </c>
      <c r="F93" s="20">
        <v>74.2</v>
      </c>
      <c r="G93" s="19">
        <v>110</v>
      </c>
      <c r="H93" s="20">
        <f>G93/D93*100</f>
        <v>6.666666666666667</v>
      </c>
    </row>
    <row r="94" spans="3:25" outlineLevel="1" x14ac:dyDescent="0.2">
      <c r="C94" s="18" t="s">
        <v>33</v>
      </c>
      <c r="D94" s="19">
        <f>E94+G94</f>
        <v>1475</v>
      </c>
      <c r="E94" s="19">
        <v>1455</v>
      </c>
      <c r="F94" s="20">
        <v>62.2</v>
      </c>
      <c r="G94" s="19">
        <v>20</v>
      </c>
      <c r="H94" s="20">
        <f>G94/D94*100</f>
        <v>1.3559322033898304</v>
      </c>
    </row>
    <row r="95" spans="3:25" outlineLevel="1" x14ac:dyDescent="0.2">
      <c r="C95" s="18"/>
      <c r="D95" s="19"/>
      <c r="E95" s="19"/>
      <c r="F95" s="20"/>
      <c r="G95" s="19"/>
      <c r="H95" s="20"/>
    </row>
    <row r="96" spans="3:25" x14ac:dyDescent="0.2">
      <c r="C96" s="18"/>
      <c r="D96" s="19"/>
      <c r="E96" s="19"/>
      <c r="F96" s="20"/>
      <c r="G96" s="19"/>
      <c r="H96" s="20"/>
    </row>
    <row r="97" spans="2:25" x14ac:dyDescent="0.2">
      <c r="B97" s="16">
        <v>1996</v>
      </c>
      <c r="C97" s="9" t="s">
        <v>31</v>
      </c>
      <c r="D97" s="7"/>
      <c r="E97" s="7"/>
      <c r="F97" s="17"/>
      <c r="G97" s="7"/>
      <c r="H97" s="17" t="e">
        <f t="shared" ref="H97:H106" si="8">G97/D97*100</f>
        <v>#DIV/0!</v>
      </c>
      <c r="T97" s="24" t="s">
        <v>62</v>
      </c>
      <c r="U97">
        <v>80</v>
      </c>
      <c r="V97">
        <v>115</v>
      </c>
      <c r="W97">
        <v>0</v>
      </c>
      <c r="X97">
        <v>80</v>
      </c>
      <c r="Y97">
        <f>SUM(U97:X97)</f>
        <v>275</v>
      </c>
    </row>
    <row r="98" spans="2:25" hidden="1" x14ac:dyDescent="0.2">
      <c r="B98" s="16"/>
      <c r="C98" s="9"/>
      <c r="D98" s="7"/>
      <c r="E98" s="7"/>
      <c r="F98" s="17"/>
      <c r="G98" s="7"/>
      <c r="H98" s="17"/>
      <c r="T98" s="24"/>
    </row>
    <row r="99" spans="2:25" hidden="1" x14ac:dyDescent="0.2">
      <c r="B99" s="16"/>
      <c r="C99" s="9"/>
      <c r="D99" s="7"/>
      <c r="E99" s="7"/>
      <c r="F99" s="17"/>
      <c r="G99" s="7"/>
      <c r="H99" s="17"/>
      <c r="T99" s="24"/>
    </row>
    <row r="100" spans="2:25" outlineLevel="1" x14ac:dyDescent="0.2">
      <c r="B100" s="16"/>
      <c r="C100" s="18" t="s">
        <v>32</v>
      </c>
      <c r="D100" s="19"/>
      <c r="E100" s="19"/>
      <c r="F100" s="20"/>
      <c r="G100" s="19"/>
      <c r="H100" s="20" t="e">
        <f t="shared" si="8"/>
        <v>#DIV/0!</v>
      </c>
      <c r="S100" s="26" t="s">
        <v>63</v>
      </c>
      <c r="T100" s="24"/>
    </row>
    <row r="101" spans="2:25" outlineLevel="1" x14ac:dyDescent="0.2">
      <c r="B101" s="16"/>
      <c r="C101" s="18" t="s">
        <v>33</v>
      </c>
      <c r="D101" s="19"/>
      <c r="E101" s="19"/>
      <c r="F101" s="20"/>
      <c r="G101" s="19"/>
      <c r="H101" s="20" t="e">
        <f t="shared" si="8"/>
        <v>#DIV/0!</v>
      </c>
      <c r="T101" s="24"/>
    </row>
    <row r="102" spans="2:25" outlineLevel="1" x14ac:dyDescent="0.2">
      <c r="B102" s="16"/>
      <c r="C102" s="18"/>
      <c r="D102" s="19"/>
      <c r="E102" s="19"/>
      <c r="F102" s="20"/>
      <c r="G102" s="19"/>
      <c r="H102" s="20"/>
      <c r="S102" s="32" t="s">
        <v>64</v>
      </c>
    </row>
    <row r="103" spans="2:25" x14ac:dyDescent="0.2">
      <c r="C103" s="9" t="s">
        <v>7</v>
      </c>
      <c r="D103" s="7"/>
      <c r="E103" s="7"/>
      <c r="F103" s="17"/>
      <c r="G103" s="7"/>
      <c r="H103" s="17" t="e">
        <f t="shared" si="8"/>
        <v>#DIV/0!</v>
      </c>
      <c r="S103" s="32"/>
      <c r="T103" s="24" t="s">
        <v>61</v>
      </c>
      <c r="U103">
        <v>105</v>
      </c>
      <c r="V103">
        <v>110</v>
      </c>
      <c r="W103">
        <v>0</v>
      </c>
      <c r="X103">
        <v>115</v>
      </c>
      <c r="Y103">
        <f>SUM(U103:X103)</f>
        <v>330</v>
      </c>
    </row>
    <row r="104" spans="2:25" hidden="1" x14ac:dyDescent="0.2">
      <c r="C104" s="9"/>
      <c r="D104" s="7"/>
      <c r="E104" s="7"/>
      <c r="F104" s="17"/>
      <c r="G104" s="7"/>
      <c r="H104" s="17"/>
      <c r="S104" s="32"/>
      <c r="T104" s="24" t="s">
        <v>62</v>
      </c>
      <c r="U104">
        <v>30</v>
      </c>
      <c r="V104">
        <v>55</v>
      </c>
      <c r="W104">
        <v>0</v>
      </c>
      <c r="X104">
        <v>10</v>
      </c>
      <c r="Y104">
        <f>SUM(U104:X104)</f>
        <v>95</v>
      </c>
    </row>
    <row r="105" spans="2:25" hidden="1" x14ac:dyDescent="0.2">
      <c r="C105" s="9"/>
      <c r="D105" s="7"/>
      <c r="E105" s="7"/>
      <c r="F105" s="17"/>
      <c r="G105" s="7"/>
      <c r="H105" s="17"/>
      <c r="S105" s="39" t="s">
        <v>65</v>
      </c>
      <c r="T105" s="24"/>
    </row>
    <row r="106" spans="2:25" outlineLevel="1" x14ac:dyDescent="0.2">
      <c r="C106" s="18" t="s">
        <v>32</v>
      </c>
      <c r="D106" s="19"/>
      <c r="E106" s="19"/>
      <c r="F106" s="20"/>
      <c r="G106" s="19"/>
      <c r="H106" s="20" t="e">
        <f t="shared" si="8"/>
        <v>#DIV/0!</v>
      </c>
      <c r="S106" s="39"/>
      <c r="T106" s="24" t="s">
        <v>61</v>
      </c>
      <c r="U106">
        <v>80</v>
      </c>
      <c r="V106">
        <v>110</v>
      </c>
      <c r="W106">
        <v>20</v>
      </c>
      <c r="X106">
        <v>75</v>
      </c>
      <c r="Y106">
        <f>SUM(U106:X106)</f>
        <v>285</v>
      </c>
    </row>
    <row r="107" spans="2:25" outlineLevel="1" x14ac:dyDescent="0.2">
      <c r="C107" s="18" t="s">
        <v>33</v>
      </c>
      <c r="D107" s="19"/>
      <c r="E107" s="19"/>
      <c r="F107" s="20"/>
      <c r="G107" s="19"/>
      <c r="H107" s="20" t="e">
        <f>G107/D107*100</f>
        <v>#DIV/0!</v>
      </c>
      <c r="T107" s="24" t="s">
        <v>61</v>
      </c>
      <c r="U107" s="24">
        <v>0</v>
      </c>
      <c r="V107" s="24">
        <v>10</v>
      </c>
      <c r="W107" s="24">
        <v>15</v>
      </c>
      <c r="X107" s="24">
        <v>65</v>
      </c>
      <c r="Y107">
        <f>SUM(U107:X107)</f>
        <v>90</v>
      </c>
    </row>
    <row r="108" spans="2:25" outlineLevel="1" x14ac:dyDescent="0.2">
      <c r="C108" s="18"/>
      <c r="D108" s="19"/>
      <c r="E108" s="19"/>
      <c r="F108" s="20"/>
      <c r="G108" s="19"/>
      <c r="H108" s="20"/>
      <c r="T108" s="24" t="s">
        <v>62</v>
      </c>
      <c r="U108">
        <v>15</v>
      </c>
      <c r="V108">
        <v>0</v>
      </c>
      <c r="W108">
        <v>0</v>
      </c>
      <c r="X108">
        <v>0</v>
      </c>
      <c r="Y108">
        <f>SUM(U108:X108)</f>
        <v>15</v>
      </c>
    </row>
    <row r="109" spans="2:25" x14ac:dyDescent="0.2">
      <c r="C109" s="9" t="s">
        <v>8</v>
      </c>
      <c r="D109" s="7"/>
      <c r="E109" s="7"/>
      <c r="F109" s="17"/>
      <c r="G109" s="7"/>
      <c r="H109" s="17" t="e">
        <f t="shared" ref="H109:H115" si="9">G109/D109*100</f>
        <v>#DIV/0!</v>
      </c>
      <c r="T109" s="6"/>
      <c r="U109" s="6"/>
      <c r="V109" s="6"/>
      <c r="W109" s="6"/>
      <c r="X109" s="6"/>
      <c r="Y109" s="6"/>
    </row>
    <row r="110" spans="2:25" outlineLevel="1" x14ac:dyDescent="0.2">
      <c r="C110" s="18" t="s">
        <v>32</v>
      </c>
      <c r="D110" s="19"/>
      <c r="E110" s="19"/>
      <c r="F110" s="20"/>
      <c r="G110" s="19"/>
      <c r="H110" s="20" t="e">
        <f t="shared" si="9"/>
        <v>#DIV/0!</v>
      </c>
      <c r="V110" s="41" t="s">
        <v>68</v>
      </c>
    </row>
    <row r="111" spans="2:25" outlineLevel="1" x14ac:dyDescent="0.2">
      <c r="C111" s="18" t="s">
        <v>33</v>
      </c>
      <c r="D111" s="19"/>
      <c r="E111" s="19"/>
      <c r="F111" s="20"/>
      <c r="G111" s="19"/>
      <c r="H111" s="20" t="e">
        <f t="shared" si="9"/>
        <v>#DIV/0!</v>
      </c>
      <c r="U111" s="6"/>
      <c r="V111" s="6"/>
    </row>
    <row r="112" spans="2:25" outlineLevel="1" x14ac:dyDescent="0.2">
      <c r="C112" s="18"/>
      <c r="D112" s="19"/>
      <c r="E112" s="19"/>
      <c r="F112" s="20"/>
      <c r="G112" s="19"/>
      <c r="H112" s="20"/>
      <c r="T112" s="24"/>
    </row>
    <row r="113" spans="2:20" x14ac:dyDescent="0.2">
      <c r="C113" s="9" t="s">
        <v>9</v>
      </c>
      <c r="D113" s="7"/>
      <c r="E113" s="7"/>
      <c r="F113" s="17"/>
      <c r="G113" s="7"/>
      <c r="H113" s="17" t="e">
        <f t="shared" si="9"/>
        <v>#DIV/0!</v>
      </c>
      <c r="T113" s="24"/>
    </row>
    <row r="114" spans="2:20" outlineLevel="1" x14ac:dyDescent="0.2">
      <c r="C114" s="18" t="s">
        <v>32</v>
      </c>
      <c r="D114" s="19"/>
      <c r="E114" s="19"/>
      <c r="F114" s="20"/>
      <c r="G114" s="19"/>
      <c r="H114" s="20" t="e">
        <f t="shared" si="9"/>
        <v>#DIV/0!</v>
      </c>
      <c r="T114" s="24"/>
    </row>
    <row r="115" spans="2:20" outlineLevel="1" x14ac:dyDescent="0.2">
      <c r="C115" s="18" t="s">
        <v>33</v>
      </c>
      <c r="D115" s="19"/>
      <c r="E115" s="19"/>
      <c r="F115" s="20"/>
      <c r="G115" s="19"/>
      <c r="H115" s="20" t="e">
        <f t="shared" si="9"/>
        <v>#DIV/0!</v>
      </c>
      <c r="T115" s="24"/>
    </row>
    <row r="116" spans="2:20" outlineLevel="1" x14ac:dyDescent="0.2">
      <c r="C116" s="18"/>
      <c r="D116" s="19"/>
      <c r="E116" s="19"/>
      <c r="F116" s="20"/>
      <c r="G116" s="19"/>
      <c r="H116" s="20"/>
    </row>
    <row r="117" spans="2:20" x14ac:dyDescent="0.2">
      <c r="C117" s="9" t="s">
        <v>10</v>
      </c>
      <c r="D117" s="7"/>
      <c r="E117" s="7"/>
      <c r="F117" s="17"/>
      <c r="G117" s="7"/>
      <c r="H117" s="17" t="e">
        <f>G117/D117*100</f>
        <v>#DIV/0!</v>
      </c>
    </row>
    <row r="118" spans="2:20" x14ac:dyDescent="0.2">
      <c r="C118" s="18" t="s">
        <v>13</v>
      </c>
      <c r="H118" s="20" t="e">
        <f>G118/D118*100</f>
        <v>#DIV/0!</v>
      </c>
    </row>
    <row r="119" spans="2:20" x14ac:dyDescent="0.2">
      <c r="B119" s="7"/>
      <c r="C119" s="18" t="s">
        <v>14</v>
      </c>
      <c r="H119" s="20" t="e">
        <f>G119/D119*100</f>
        <v>#DIV/0!</v>
      </c>
    </row>
    <row r="120" spans="2:20" x14ac:dyDescent="0.2">
      <c r="B120" s="7"/>
    </row>
    <row r="121" spans="2:20" x14ac:dyDescent="0.2">
      <c r="B121" s="7"/>
    </row>
    <row r="122" spans="2:20" x14ac:dyDescent="0.2">
      <c r="B122" s="7"/>
    </row>
    <row r="123" spans="2:20" x14ac:dyDescent="0.2">
      <c r="B123" s="7"/>
    </row>
    <row r="136" spans="1:3" x14ac:dyDescent="0.2">
      <c r="B136" t="s">
        <v>26</v>
      </c>
      <c r="C136" t="s">
        <v>69</v>
      </c>
    </row>
    <row r="137" spans="1:3" x14ac:dyDescent="0.2">
      <c r="A137">
        <v>1991</v>
      </c>
      <c r="B137" s="7">
        <v>16745</v>
      </c>
      <c r="C137" s="17">
        <v>5.9122126007763507</v>
      </c>
    </row>
    <row r="138" spans="1:3" x14ac:dyDescent="0.2">
      <c r="A138">
        <v>1992</v>
      </c>
      <c r="B138" s="7">
        <v>16470</v>
      </c>
      <c r="C138" s="17">
        <v>7.6199149969641775</v>
      </c>
    </row>
    <row r="139" spans="1:3" x14ac:dyDescent="0.2">
      <c r="A139">
        <v>1993</v>
      </c>
      <c r="B139" s="7">
        <v>17235</v>
      </c>
      <c r="C139" s="17">
        <v>8.0069625761531782</v>
      </c>
    </row>
    <row r="140" spans="1:3" x14ac:dyDescent="0.2">
      <c r="A140">
        <v>1994</v>
      </c>
      <c r="B140" s="7">
        <v>17855</v>
      </c>
      <c r="C140" s="17">
        <v>5.7406888826659204</v>
      </c>
    </row>
    <row r="141" spans="1:3" x14ac:dyDescent="0.2">
      <c r="A141">
        <v>1995</v>
      </c>
      <c r="B141" s="7">
        <v>19820</v>
      </c>
      <c r="C141" s="17">
        <v>4.9445005045408674</v>
      </c>
    </row>
    <row r="142" spans="1:3" x14ac:dyDescent="0.2">
      <c r="A142">
        <v>1996</v>
      </c>
      <c r="B142">
        <v>20355</v>
      </c>
      <c r="C142">
        <v>5.0999999999999996</v>
      </c>
    </row>
    <row r="143" spans="1:3" x14ac:dyDescent="0.2">
      <c r="A143">
        <v>1997</v>
      </c>
      <c r="B143">
        <v>21335</v>
      </c>
      <c r="C143">
        <v>4.0999999999999996</v>
      </c>
    </row>
  </sheetData>
  <customSheetViews>
    <customSheetView guid="{F4665436-DFC3-47B1-A482-DE3E62B43168}" showPageBreaks="1" printArea="1" hiddenRows="1" hiddenColumns="1" state="hidden" showRuler="0" topLeftCell="A83">
      <selection activeCell="E110" sqref="E110"/>
      <pageMargins left="0.75" right="0.75" top="1" bottom="0.5" header="0.5" footer="0.5"/>
      <pageSetup orientation="portrait" horizontalDpi="300" verticalDpi="300" r:id="rId1"/>
      <headerFooter alignWithMargins="0"/>
    </customSheetView>
  </customSheetViews>
  <phoneticPr fontId="8" type="noConversion"/>
  <pageMargins left="0.75" right="0.75" top="1" bottom="0.5" header="0.5" footer="0.5"/>
  <pageSetup orientation="portrait" horizontalDpi="300" verticalDpi="30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77"/>
  <sheetViews>
    <sheetView zoomScaleNormal="100" zoomScaleSheetLayoutView="90" workbookViewId="0">
      <selection activeCell="H1" sqref="H1"/>
    </sheetView>
  </sheetViews>
  <sheetFormatPr defaultRowHeight="12.75" x14ac:dyDescent="0.2"/>
  <cols>
    <col min="1" max="1" width="9.140625" style="56"/>
    <col min="2" max="2" width="31.7109375" style="56" customWidth="1"/>
    <col min="3" max="3" width="14.28515625" style="56" customWidth="1"/>
    <col min="4" max="4" width="13.7109375" style="56" customWidth="1"/>
    <col min="5" max="5" width="10.85546875" style="56" customWidth="1"/>
    <col min="6" max="6" width="13.42578125" style="56" customWidth="1"/>
    <col min="7" max="7" width="12" style="56" customWidth="1"/>
    <col min="8" max="8" width="9.140625" style="56"/>
    <col min="9" max="9" width="26.85546875" style="56" customWidth="1"/>
    <col min="10" max="10" width="15.85546875" style="56" customWidth="1"/>
    <col min="11" max="16384" width="9.140625" style="56"/>
  </cols>
  <sheetData>
    <row r="2" spans="1:7" ht="15" x14ac:dyDescent="0.25">
      <c r="E2" s="337" t="s">
        <v>441</v>
      </c>
    </row>
    <row r="5" spans="1:7" ht="15" x14ac:dyDescent="0.25">
      <c r="F5" s="337"/>
      <c r="G5" s="337"/>
    </row>
    <row r="7" spans="1:7" ht="26.25" customHeight="1" x14ac:dyDescent="0.25">
      <c r="A7" s="338" t="s">
        <v>428</v>
      </c>
      <c r="B7" s="339" t="s">
        <v>447</v>
      </c>
      <c r="C7" s="339"/>
      <c r="D7" s="339"/>
      <c r="E7" s="339"/>
      <c r="F7" s="339"/>
      <c r="G7" s="339"/>
    </row>
    <row r="8" spans="1:7" ht="15" x14ac:dyDescent="0.2">
      <c r="B8" s="325" t="s">
        <v>351</v>
      </c>
      <c r="C8" s="326">
        <v>2010</v>
      </c>
      <c r="D8" s="326">
        <v>2011</v>
      </c>
      <c r="E8" s="326">
        <v>2012</v>
      </c>
      <c r="F8" s="326">
        <v>2013</v>
      </c>
      <c r="G8" s="326">
        <v>2014</v>
      </c>
    </row>
    <row r="9" spans="1:7" ht="15" x14ac:dyDescent="0.2">
      <c r="B9" s="327"/>
      <c r="C9" s="328"/>
      <c r="D9" s="328"/>
      <c r="E9" s="328"/>
      <c r="F9" s="328"/>
      <c r="G9" s="328"/>
    </row>
    <row r="10" spans="1:7" ht="15" x14ac:dyDescent="0.2">
      <c r="B10" s="329" t="s">
        <v>11</v>
      </c>
      <c r="C10" s="324">
        <f>+C12+C15+C18+C21+C24+C27+C30+C33+C36+C39+C42+C45+C48+C51+C54+C57+C60+C63+C66+C69+C72</f>
        <v>34982.80139471549</v>
      </c>
      <c r="D10" s="324">
        <v>35267.001023705452</v>
      </c>
      <c r="E10" s="324">
        <v>36401.331900067926</v>
      </c>
      <c r="F10" s="312">
        <v>36105.910000000003</v>
      </c>
      <c r="G10" s="324">
        <v>37722.530796464052</v>
      </c>
    </row>
    <row r="11" spans="1:7" x14ac:dyDescent="0.2">
      <c r="B11" s="60"/>
      <c r="C11" s="330"/>
      <c r="D11" s="330"/>
      <c r="E11" s="330"/>
      <c r="F11" s="330"/>
      <c r="G11" s="330"/>
    </row>
    <row r="12" spans="1:7" ht="15" x14ac:dyDescent="0.2">
      <c r="B12" s="329" t="s">
        <v>87</v>
      </c>
      <c r="C12" s="324">
        <v>214.61034917500044</v>
      </c>
      <c r="D12" s="324">
        <v>267.75560181737291</v>
      </c>
      <c r="E12" s="324">
        <v>254.4865474991374</v>
      </c>
      <c r="F12" s="324">
        <v>299.8</v>
      </c>
      <c r="G12" s="324">
        <v>270.43237911319295</v>
      </c>
    </row>
    <row r="13" spans="1:7" x14ac:dyDescent="0.2">
      <c r="B13" s="331" t="s">
        <v>362</v>
      </c>
      <c r="C13" s="330">
        <v>55.17321508900001</v>
      </c>
      <c r="D13" s="330">
        <v>55.789081911622326</v>
      </c>
      <c r="E13" s="330">
        <v>30.799617407938801</v>
      </c>
      <c r="F13" s="330">
        <v>140.5</v>
      </c>
      <c r="G13" s="330">
        <v>85.282126811782589</v>
      </c>
    </row>
    <row r="14" spans="1:7" x14ac:dyDescent="0.2">
      <c r="B14" s="331" t="s">
        <v>363</v>
      </c>
      <c r="C14" s="330">
        <v>159.43713408600013</v>
      </c>
      <c r="D14" s="330">
        <v>211.9665199057506</v>
      </c>
      <c r="E14" s="330">
        <v>223.6869300911986</v>
      </c>
      <c r="F14" s="330">
        <v>159.30000000000001</v>
      </c>
      <c r="G14" s="330">
        <v>185.15025230141038</v>
      </c>
    </row>
    <row r="15" spans="1:7" ht="30" x14ac:dyDescent="0.2">
      <c r="B15" s="329" t="s">
        <v>287</v>
      </c>
      <c r="C15" s="324">
        <v>824.32256127899564</v>
      </c>
      <c r="D15" s="324">
        <v>762.56103877636451</v>
      </c>
      <c r="E15" s="324">
        <f>220+993</f>
        <v>1213</v>
      </c>
      <c r="F15" s="324">
        <v>978.65000000000009</v>
      </c>
      <c r="G15" s="324">
        <v>779.76107992172626</v>
      </c>
    </row>
    <row r="16" spans="1:7" x14ac:dyDescent="0.2">
      <c r="B16" s="331" t="s">
        <v>362</v>
      </c>
      <c r="C16" s="330">
        <v>319.7507376749993</v>
      </c>
      <c r="D16" s="330">
        <v>323.31993099689333</v>
      </c>
      <c r="E16" s="330">
        <f>108+508</f>
        <v>616</v>
      </c>
      <c r="F16" s="330">
        <v>408.99</v>
      </c>
      <c r="G16" s="330">
        <v>447.88219897405281</v>
      </c>
    </row>
    <row r="17" spans="2:8" ht="18" customHeight="1" x14ac:dyDescent="0.2">
      <c r="B17" s="331" t="s">
        <v>363</v>
      </c>
      <c r="C17" s="330">
        <v>504.57182360399685</v>
      </c>
      <c r="D17" s="330">
        <v>439.24110777947112</v>
      </c>
      <c r="E17" s="330">
        <f>485+112</f>
        <v>597</v>
      </c>
      <c r="F17" s="330">
        <v>569.66</v>
      </c>
      <c r="G17" s="330">
        <v>331.87888094767328</v>
      </c>
    </row>
    <row r="18" spans="2:8" ht="55.5" customHeight="1" x14ac:dyDescent="0.2">
      <c r="B18" s="329" t="s">
        <v>354</v>
      </c>
      <c r="C18" s="324">
        <v>440.6039367829984</v>
      </c>
      <c r="D18" s="324">
        <v>438.19699052963193</v>
      </c>
      <c r="E18" s="324">
        <f>200+327</f>
        <v>527</v>
      </c>
      <c r="F18" s="324">
        <v>450.56</v>
      </c>
      <c r="G18" s="324">
        <v>448.13858159354402</v>
      </c>
      <c r="H18" s="275"/>
    </row>
    <row r="19" spans="2:8" ht="17.25" customHeight="1" x14ac:dyDescent="0.2">
      <c r="B19" s="331" t="s">
        <v>362</v>
      </c>
      <c r="C19" s="330">
        <v>365.92372695199907</v>
      </c>
      <c r="D19" s="330">
        <v>370.00832275952217</v>
      </c>
      <c r="E19" s="330">
        <v>508.19368723099029</v>
      </c>
      <c r="F19" s="330">
        <v>374.17</v>
      </c>
      <c r="G19" s="330">
        <v>377.97310923477244</v>
      </c>
    </row>
    <row r="20" spans="2:8" x14ac:dyDescent="0.2">
      <c r="B20" s="331" t="s">
        <v>363</v>
      </c>
      <c r="C20" s="330">
        <v>74.680209830999956</v>
      </c>
      <c r="D20" s="330">
        <v>68.18866777010976</v>
      </c>
      <c r="E20" s="330">
        <v>18.640577507599971</v>
      </c>
      <c r="F20" s="330">
        <v>76.39</v>
      </c>
      <c r="G20" s="330">
        <v>70.165472358771595</v>
      </c>
    </row>
    <row r="21" spans="2:8" ht="15" x14ac:dyDescent="0.2">
      <c r="B21" s="329" t="s">
        <v>35</v>
      </c>
      <c r="C21" s="324">
        <v>3957.1516066433833</v>
      </c>
      <c r="D21" s="324">
        <v>3706.681793286602</v>
      </c>
      <c r="E21" s="324">
        <v>3830.3351703422786</v>
      </c>
      <c r="F21" s="324">
        <v>4168.6400000000003</v>
      </c>
      <c r="G21" s="324">
        <v>3380.0431625456877</v>
      </c>
    </row>
    <row r="22" spans="2:8" x14ac:dyDescent="0.2">
      <c r="B22" s="331" t="s">
        <v>362</v>
      </c>
      <c r="C22" s="330">
        <v>1449.954777961985</v>
      </c>
      <c r="D22" s="330">
        <v>1466.1397880363406</v>
      </c>
      <c r="E22" s="330">
        <v>1462.9818268770948</v>
      </c>
      <c r="F22" s="330">
        <v>1625.29</v>
      </c>
      <c r="G22" s="330">
        <v>1646.7126152577696</v>
      </c>
    </row>
    <row r="23" spans="2:8" x14ac:dyDescent="0.2">
      <c r="B23" s="331" t="s">
        <v>363</v>
      </c>
      <c r="C23" s="330">
        <v>2507.1968286810989</v>
      </c>
      <c r="D23" s="330">
        <v>2240.5420052502614</v>
      </c>
      <c r="E23" s="330">
        <v>2367.3533434651836</v>
      </c>
      <c r="F23" s="330">
        <v>2543.35</v>
      </c>
      <c r="G23" s="330">
        <v>1733.3305472879242</v>
      </c>
    </row>
    <row r="24" spans="2:8" ht="15" x14ac:dyDescent="0.2">
      <c r="B24" s="329" t="s">
        <v>88</v>
      </c>
      <c r="C24" s="324">
        <v>4240.6886950643475</v>
      </c>
      <c r="D24" s="324">
        <v>4227.3539266671869</v>
      </c>
      <c r="E24" s="324">
        <v>4676.4959861995194</v>
      </c>
      <c r="F24" s="324">
        <v>4924.46</v>
      </c>
      <c r="G24" s="324">
        <v>4513.1348896494392</v>
      </c>
    </row>
    <row r="25" spans="2:8" x14ac:dyDescent="0.2">
      <c r="B25" s="331" t="s">
        <v>362</v>
      </c>
      <c r="C25" s="330">
        <v>1858.2649062149835</v>
      </c>
      <c r="D25" s="330">
        <v>1879.007647081826</v>
      </c>
      <c r="E25" s="330">
        <v>2048.174557627935</v>
      </c>
      <c r="F25" s="330">
        <v>2192.2800000000002</v>
      </c>
      <c r="G25" s="330">
        <v>2335.2953179636111</v>
      </c>
    </row>
    <row r="26" spans="2:8" x14ac:dyDescent="0.2">
      <c r="B26" s="331" t="s">
        <v>363</v>
      </c>
      <c r="C26" s="330">
        <v>2382.4237888490952</v>
      </c>
      <c r="D26" s="330">
        <v>2348.3462795853607</v>
      </c>
      <c r="E26" s="330">
        <v>2628.321428571584</v>
      </c>
      <c r="F26" s="330">
        <v>2732.17</v>
      </c>
      <c r="G26" s="330">
        <v>2177.8395716858386</v>
      </c>
    </row>
    <row r="27" spans="2:8" ht="15" x14ac:dyDescent="0.2">
      <c r="B27" s="329" t="s">
        <v>289</v>
      </c>
      <c r="C27" s="324">
        <v>1682.516287785985</v>
      </c>
      <c r="D27" s="324">
        <v>1749.6639554655267</v>
      </c>
      <c r="E27" s="324">
        <v>2083</v>
      </c>
      <c r="F27" s="324">
        <v>1481.34</v>
      </c>
      <c r="G27" s="324">
        <v>2065.7810557616463</v>
      </c>
    </row>
    <row r="28" spans="2:8" x14ac:dyDescent="0.2">
      <c r="B28" s="331" t="s">
        <v>362</v>
      </c>
      <c r="C28" s="330">
        <v>670.25017737399764</v>
      </c>
      <c r="D28" s="330">
        <v>677.73179406854001</v>
      </c>
      <c r="E28" s="330">
        <v>909</v>
      </c>
      <c r="F28" s="330">
        <v>757.54</v>
      </c>
      <c r="G28" s="330">
        <v>519.96350838444323</v>
      </c>
    </row>
    <row r="29" spans="2:8" x14ac:dyDescent="0.2">
      <c r="B29" s="331" t="s">
        <v>363</v>
      </c>
      <c r="C29" s="330">
        <v>1012.266110411996</v>
      </c>
      <c r="D29" s="330">
        <v>1071.9321613969867</v>
      </c>
      <c r="E29" s="330">
        <v>1174</v>
      </c>
      <c r="F29" s="330">
        <v>723.8</v>
      </c>
      <c r="G29" s="330">
        <v>1545.8175473772021</v>
      </c>
    </row>
    <row r="30" spans="2:8" ht="30" x14ac:dyDescent="0.2">
      <c r="B30" s="329" t="s">
        <v>290</v>
      </c>
      <c r="C30" s="324">
        <v>2189.9329998210246</v>
      </c>
      <c r="D30" s="324">
        <v>2276.2444720124945</v>
      </c>
      <c r="E30" s="324">
        <v>2226</v>
      </c>
      <c r="F30" s="324">
        <v>1889.72</v>
      </c>
      <c r="G30" s="324">
        <v>2013.9675085072738</v>
      </c>
    </row>
    <row r="31" spans="2:8" x14ac:dyDescent="0.2">
      <c r="B31" s="331" t="s">
        <v>362</v>
      </c>
      <c r="C31" s="330">
        <v>439.34036851999855</v>
      </c>
      <c r="D31" s="330">
        <v>444.24447201249433</v>
      </c>
      <c r="E31" s="330">
        <v>493</v>
      </c>
      <c r="F31" s="330">
        <v>566.84</v>
      </c>
      <c r="G31" s="330">
        <v>675.78266645695032</v>
      </c>
    </row>
    <row r="32" spans="2:8" x14ac:dyDescent="0.2">
      <c r="B32" s="331" t="s">
        <v>363</v>
      </c>
      <c r="C32" s="330">
        <v>1750.5926313010023</v>
      </c>
      <c r="D32" s="330">
        <v>1832</v>
      </c>
      <c r="E32" s="330">
        <v>1734</v>
      </c>
      <c r="F32" s="330">
        <v>1322.88</v>
      </c>
      <c r="G32" s="330">
        <v>1338.1848420503225</v>
      </c>
    </row>
    <row r="33" spans="2:7" ht="15" x14ac:dyDescent="0.2">
      <c r="B33" s="329" t="s">
        <v>288</v>
      </c>
      <c r="C33" s="324">
        <v>1477.699740285987</v>
      </c>
      <c r="D33" s="324">
        <v>1458.8796688222205</v>
      </c>
      <c r="E33" s="324">
        <v>1155</v>
      </c>
      <c r="F33" s="324">
        <v>1378.03</v>
      </c>
      <c r="G33" s="324">
        <v>1385.6556600322106</v>
      </c>
    </row>
    <row r="34" spans="2:7" x14ac:dyDescent="0.2">
      <c r="B34" s="331" t="s">
        <v>362</v>
      </c>
      <c r="C34" s="330">
        <v>1096.1135549079956</v>
      </c>
      <c r="D34" s="330">
        <v>1108.3488392068282</v>
      </c>
      <c r="E34" s="330">
        <v>801</v>
      </c>
      <c r="F34" s="330">
        <v>1096.8900000000001</v>
      </c>
      <c r="G34" s="330">
        <v>1062.025927082211</v>
      </c>
    </row>
    <row r="35" spans="2:7" x14ac:dyDescent="0.2">
      <c r="B35" s="331" t="s">
        <v>363</v>
      </c>
      <c r="C35" s="330">
        <v>381.58618537799833</v>
      </c>
      <c r="D35" s="330">
        <v>350.53082961539235</v>
      </c>
      <c r="E35" s="330">
        <v>354</v>
      </c>
      <c r="F35" s="330">
        <v>281.14</v>
      </c>
      <c r="G35" s="330">
        <v>323.62973294999932</v>
      </c>
    </row>
    <row r="36" spans="2:7" ht="15" x14ac:dyDescent="0.2">
      <c r="B36" s="329" t="s">
        <v>355</v>
      </c>
      <c r="C36" s="324">
        <v>734.93598952799618</v>
      </c>
      <c r="D36" s="324">
        <v>706.68107474218141</v>
      </c>
      <c r="E36" s="324">
        <v>942.60447219886566</v>
      </c>
      <c r="F36" s="324">
        <v>912.83</v>
      </c>
      <c r="G36" s="324">
        <v>889.90914952926698</v>
      </c>
    </row>
    <row r="37" spans="2:7" x14ac:dyDescent="0.2">
      <c r="B37" s="331" t="s">
        <v>362</v>
      </c>
      <c r="C37" s="330">
        <v>411.94993772399874</v>
      </c>
      <c r="D37" s="330">
        <v>416.54829761323754</v>
      </c>
      <c r="E37" s="330">
        <v>569.79292204686817</v>
      </c>
      <c r="F37" s="330">
        <v>538.64</v>
      </c>
      <c r="G37" s="330">
        <v>563.09171443041862</v>
      </c>
    </row>
    <row r="38" spans="2:7" x14ac:dyDescent="0.2">
      <c r="B38" s="331" t="s">
        <v>363</v>
      </c>
      <c r="C38" s="330">
        <v>322.98605180399846</v>
      </c>
      <c r="D38" s="330">
        <v>290.13277712894393</v>
      </c>
      <c r="E38" s="330">
        <v>372.81155015199749</v>
      </c>
      <c r="F38" s="330">
        <v>374.18</v>
      </c>
      <c r="G38" s="330">
        <v>326.81743509884797</v>
      </c>
    </row>
    <row r="39" spans="2:7" ht="15" x14ac:dyDescent="0.2">
      <c r="B39" s="329" t="s">
        <v>76</v>
      </c>
      <c r="C39" s="324">
        <v>3637.7858497794118</v>
      </c>
      <c r="D39" s="324">
        <v>3535.0040854778244</v>
      </c>
      <c r="E39" s="324">
        <v>3229.0371057608891</v>
      </c>
      <c r="F39" s="324">
        <v>3539.73</v>
      </c>
      <c r="G39" s="324">
        <v>3762.9602317445174</v>
      </c>
    </row>
    <row r="40" spans="2:7" x14ac:dyDescent="0.2">
      <c r="B40" s="331" t="s">
        <v>362</v>
      </c>
      <c r="C40" s="330">
        <v>2509.9525226240762</v>
      </c>
      <c r="D40" s="330">
        <v>2537.9696770085507</v>
      </c>
      <c r="E40" s="330">
        <v>2371.5705404112941</v>
      </c>
      <c r="F40" s="330">
        <v>2613.94</v>
      </c>
      <c r="G40" s="330">
        <v>2689.1455217029443</v>
      </c>
    </row>
    <row r="41" spans="2:7" x14ac:dyDescent="0.2">
      <c r="B41" s="331" t="s">
        <v>363</v>
      </c>
      <c r="C41" s="330">
        <v>1127.8333271549891</v>
      </c>
      <c r="D41" s="330">
        <v>997.03440846927356</v>
      </c>
      <c r="E41" s="330">
        <v>857.46656534959482</v>
      </c>
      <c r="F41" s="330">
        <v>925.78</v>
      </c>
      <c r="G41" s="330">
        <v>1073.8147100415781</v>
      </c>
    </row>
    <row r="42" spans="2:7" ht="15" x14ac:dyDescent="0.2">
      <c r="B42" s="329" t="s">
        <v>292</v>
      </c>
      <c r="C42" s="324">
        <v>538.2129189409975</v>
      </c>
      <c r="D42" s="324">
        <v>548.9973199297682</v>
      </c>
      <c r="E42" s="324">
        <v>599.76387659372529</v>
      </c>
      <c r="F42" s="324">
        <v>570.46</v>
      </c>
      <c r="G42" s="324">
        <v>617.30395350908816</v>
      </c>
    </row>
    <row r="43" spans="2:7" x14ac:dyDescent="0.2">
      <c r="B43" s="331" t="s">
        <v>362</v>
      </c>
      <c r="C43" s="330">
        <v>319.44702960699925</v>
      </c>
      <c r="D43" s="330">
        <v>323.01283281065281</v>
      </c>
      <c r="E43" s="330">
        <v>338.79579148732694</v>
      </c>
      <c r="F43" s="330">
        <v>363.29</v>
      </c>
      <c r="G43" s="330">
        <v>392.5004476457388</v>
      </c>
    </row>
    <row r="44" spans="2:7" x14ac:dyDescent="0.2">
      <c r="B44" s="331" t="s">
        <v>363</v>
      </c>
      <c r="C44" s="330">
        <v>218.76588933399972</v>
      </c>
      <c r="D44" s="330">
        <v>225.98448711911539</v>
      </c>
      <c r="E44" s="330">
        <v>260.96808510639835</v>
      </c>
      <c r="F44" s="330">
        <v>207.17</v>
      </c>
      <c r="G44" s="330">
        <v>224.80350586334907</v>
      </c>
    </row>
    <row r="45" spans="2:7" ht="30" x14ac:dyDescent="0.2">
      <c r="B45" s="329" t="s">
        <v>356</v>
      </c>
      <c r="C45" s="324">
        <v>2580.6347290131648</v>
      </c>
      <c r="D45" s="324">
        <v>2463.8444005766801</v>
      </c>
      <c r="E45" s="324">
        <v>2581.4164773330876</v>
      </c>
      <c r="F45" s="324">
        <v>2942.09</v>
      </c>
      <c r="G45" s="324">
        <v>3034.7226331884008</v>
      </c>
    </row>
    <row r="46" spans="2:7" x14ac:dyDescent="0.2">
      <c r="B46" s="331" t="s">
        <v>362</v>
      </c>
      <c r="C46" s="330">
        <v>1255.5216633189877</v>
      </c>
      <c r="D46" s="330">
        <v>1269.536328519752</v>
      </c>
      <c r="E46" s="330">
        <v>1462.9818268770948</v>
      </c>
      <c r="F46" s="330">
        <v>1534.32</v>
      </c>
      <c r="G46" s="330">
        <v>1475.2262826343463</v>
      </c>
    </row>
    <row r="47" spans="2:7" x14ac:dyDescent="0.2">
      <c r="B47" s="331" t="s">
        <v>363</v>
      </c>
      <c r="C47" s="330">
        <v>1325.1130656939886</v>
      </c>
      <c r="D47" s="330">
        <v>1194.308072056928</v>
      </c>
      <c r="E47" s="330">
        <v>1118.4346504559931</v>
      </c>
      <c r="F47" s="330">
        <v>1407.78</v>
      </c>
      <c r="G47" s="330">
        <v>1560</v>
      </c>
    </row>
    <row r="48" spans="2:7" ht="30" x14ac:dyDescent="0.2">
      <c r="B48" s="329" t="s">
        <v>357</v>
      </c>
      <c r="C48" s="324">
        <v>1811.2533127049969</v>
      </c>
      <c r="D48" s="324">
        <v>2003.8681245308978</v>
      </c>
      <c r="E48" s="324">
        <v>2172.882587700456</v>
      </c>
      <c r="F48" s="324">
        <v>1824.83</v>
      </c>
      <c r="G48" s="324">
        <v>2054.1660939222606</v>
      </c>
    </row>
    <row r="49" spans="2:8" x14ac:dyDescent="0.2">
      <c r="B49" s="331" t="s">
        <v>362</v>
      </c>
      <c r="C49" s="330">
        <v>452.39820431899841</v>
      </c>
      <c r="D49" s="330">
        <v>457.44806491176291</v>
      </c>
      <c r="E49" s="330">
        <v>569.79292204686817</v>
      </c>
      <c r="F49" s="330">
        <v>487.61</v>
      </c>
      <c r="G49" s="330">
        <v>489.90004531329305</v>
      </c>
    </row>
    <row r="50" spans="2:8" x14ac:dyDescent="0.2">
      <c r="B50" s="331" t="s">
        <v>363</v>
      </c>
      <c r="C50" s="330">
        <v>1358.855108385987</v>
      </c>
      <c r="D50" s="330">
        <v>1546.4200596191349</v>
      </c>
      <c r="E50" s="330">
        <v>1603.0896656535879</v>
      </c>
      <c r="F50" s="330">
        <v>1337.22</v>
      </c>
      <c r="G50" s="330">
        <v>1564.2660486089667</v>
      </c>
    </row>
    <row r="51" spans="2:8" ht="30" x14ac:dyDescent="0.2">
      <c r="B51" s="329" t="s">
        <v>358</v>
      </c>
      <c r="C51" s="324">
        <v>2852.5967452170639</v>
      </c>
      <c r="D51" s="324">
        <v>2853.3980679150304</v>
      </c>
      <c r="E51" s="324">
        <v>2835.1236170649436</v>
      </c>
      <c r="F51" s="324">
        <v>2700.2</v>
      </c>
      <c r="G51" s="324">
        <v>3019.2996078178921</v>
      </c>
    </row>
    <row r="52" spans="2:8" x14ac:dyDescent="0.2">
      <c r="B52" s="331" t="s">
        <v>362</v>
      </c>
      <c r="C52" s="330">
        <v>2206.5468578189489</v>
      </c>
      <c r="D52" s="330">
        <v>2231.1772695160466</v>
      </c>
      <c r="E52" s="330">
        <v>1940.3758967001488</v>
      </c>
      <c r="F52" s="330">
        <v>2102.91</v>
      </c>
      <c r="G52" s="330">
        <v>2244.2794460320961</v>
      </c>
      <c r="H52" s="72"/>
    </row>
    <row r="53" spans="2:8" x14ac:dyDescent="0.2">
      <c r="B53" s="331" t="s">
        <v>363</v>
      </c>
      <c r="C53" s="330">
        <v>646.04988739799683</v>
      </c>
      <c r="D53" s="330">
        <v>622.22079839898367</v>
      </c>
      <c r="E53" s="330">
        <v>894.74772036479465</v>
      </c>
      <c r="F53" s="330">
        <v>597.29</v>
      </c>
      <c r="G53" s="330">
        <v>775.02016178580141</v>
      </c>
    </row>
    <row r="54" spans="2:8" ht="15" x14ac:dyDescent="0.2">
      <c r="B54" s="329" t="s">
        <v>296</v>
      </c>
      <c r="C54" s="324">
        <v>1459.906231525988</v>
      </c>
      <c r="D54" s="324">
        <v>1359.1981786218607</v>
      </c>
      <c r="E54" s="324">
        <v>1600.7021872579398</v>
      </c>
      <c r="F54" s="324">
        <v>1591.34</v>
      </c>
      <c r="G54" s="324">
        <v>2191.5969158432863</v>
      </c>
    </row>
    <row r="55" spans="2:8" x14ac:dyDescent="0.2">
      <c r="B55" s="331" t="s">
        <v>362</v>
      </c>
      <c r="C55" s="330">
        <v>600.33949715599886</v>
      </c>
      <c r="D55" s="330">
        <v>607.04074119283302</v>
      </c>
      <c r="E55" s="330">
        <v>631.39215686274565</v>
      </c>
      <c r="F55" s="330">
        <v>745.59</v>
      </c>
      <c r="G55" s="330">
        <v>881.41926086217381</v>
      </c>
    </row>
    <row r="56" spans="2:8" x14ac:dyDescent="0.2">
      <c r="B56" s="331" t="s">
        <v>363</v>
      </c>
      <c r="C56" s="330">
        <v>859.56673436999438</v>
      </c>
      <c r="D56" s="330">
        <v>752.15743742902771</v>
      </c>
      <c r="E56" s="330">
        <v>969.3100303951943</v>
      </c>
      <c r="F56" s="330">
        <v>845.75</v>
      </c>
      <c r="G56" s="330">
        <v>1310.1776549811125</v>
      </c>
    </row>
    <row r="57" spans="2:8" ht="30" x14ac:dyDescent="0.2">
      <c r="B57" s="329" t="s">
        <v>359</v>
      </c>
      <c r="C57" s="324">
        <v>1294.0758775999911</v>
      </c>
      <c r="D57" s="324">
        <v>1265.7278796391543</v>
      </c>
      <c r="E57" s="324">
        <v>887.48677499024893</v>
      </c>
      <c r="F57" s="324">
        <v>1376.6</v>
      </c>
      <c r="G57" s="324">
        <v>1647.9713676444021</v>
      </c>
    </row>
    <row r="58" spans="2:8" x14ac:dyDescent="0.2">
      <c r="B58" s="331" t="s">
        <v>362</v>
      </c>
      <c r="C58" s="330">
        <v>651.37484922999897</v>
      </c>
      <c r="D58" s="330">
        <v>658.64577150785192</v>
      </c>
      <c r="E58" s="330">
        <v>477.39406982305178</v>
      </c>
      <c r="F58" s="330">
        <v>705.9</v>
      </c>
      <c r="G58" s="330">
        <v>962.54465339764022</v>
      </c>
    </row>
    <row r="59" spans="2:8" x14ac:dyDescent="0.2">
      <c r="B59" s="331" t="s">
        <v>363</v>
      </c>
      <c r="C59" s="330">
        <v>642.70102836999683</v>
      </c>
      <c r="D59" s="330">
        <v>607.08210813130233</v>
      </c>
      <c r="E59" s="330">
        <v>410.09270516719721</v>
      </c>
      <c r="F59" s="330">
        <v>670.7</v>
      </c>
      <c r="G59" s="330">
        <v>685.42671424676166</v>
      </c>
    </row>
    <row r="60" spans="2:8" ht="30" x14ac:dyDescent="0.2">
      <c r="B60" s="329" t="s">
        <v>360</v>
      </c>
      <c r="C60" s="324">
        <v>972.37261346099433</v>
      </c>
      <c r="D60" s="324">
        <v>980.34766489453864</v>
      </c>
      <c r="E60" s="324">
        <v>829.12830897800177</v>
      </c>
      <c r="F60" s="324">
        <v>1114.69</v>
      </c>
      <c r="G60" s="324">
        <v>1048.9402088091158</v>
      </c>
    </row>
    <row r="61" spans="2:8" x14ac:dyDescent="0.2">
      <c r="B61" s="331" t="s">
        <v>362</v>
      </c>
      <c r="C61" s="330">
        <v>491.81350568799894</v>
      </c>
      <c r="D61" s="330">
        <v>497.30333658841425</v>
      </c>
      <c r="E61" s="330">
        <v>400.39502630320465</v>
      </c>
      <c r="F61" s="330">
        <v>693.36</v>
      </c>
      <c r="G61" s="330">
        <v>524.12054072375668</v>
      </c>
    </row>
    <row r="62" spans="2:8" x14ac:dyDescent="0.2">
      <c r="B62" s="331" t="s">
        <v>363</v>
      </c>
      <c r="C62" s="330">
        <v>480.559107772998</v>
      </c>
      <c r="D62" s="330">
        <v>483.04432830612444</v>
      </c>
      <c r="E62" s="330">
        <v>428.73328267479707</v>
      </c>
      <c r="F62" s="330">
        <v>421.33</v>
      </c>
      <c r="G62" s="330">
        <v>524.81966808535924</v>
      </c>
    </row>
    <row r="63" spans="2:8" ht="15" x14ac:dyDescent="0.2">
      <c r="B63" s="329" t="s">
        <v>361</v>
      </c>
      <c r="C63" s="324">
        <v>946.7564149699939</v>
      </c>
      <c r="D63" s="324">
        <v>950.74998902778452</v>
      </c>
      <c r="E63" s="324">
        <v>1077.9373541840614</v>
      </c>
      <c r="F63" s="324">
        <v>790.95</v>
      </c>
      <c r="G63" s="324">
        <v>892.60328837947634</v>
      </c>
    </row>
    <row r="64" spans="2:8" x14ac:dyDescent="0.2">
      <c r="B64" s="331" t="s">
        <v>362</v>
      </c>
      <c r="C64" s="330">
        <v>320.04371243799903</v>
      </c>
      <c r="D64" s="330">
        <v>323.6161760684318</v>
      </c>
      <c r="E64" s="330">
        <v>369.59540889526579</v>
      </c>
      <c r="F64" s="330">
        <v>244.2</v>
      </c>
      <c r="G64" s="330">
        <v>265.94858935626655</v>
      </c>
    </row>
    <row r="65" spans="1:7" x14ac:dyDescent="0.2">
      <c r="B65" s="331" t="s">
        <v>363</v>
      </c>
      <c r="C65" s="330">
        <v>626.71270253199634</v>
      </c>
      <c r="D65" s="330">
        <v>627.13381295935278</v>
      </c>
      <c r="E65" s="330">
        <v>708.3419452887955</v>
      </c>
      <c r="F65" s="330">
        <v>546.75</v>
      </c>
      <c r="G65" s="330">
        <v>626.65469902320956</v>
      </c>
    </row>
    <row r="66" spans="1:7" ht="30" x14ac:dyDescent="0.2">
      <c r="B66" s="329" t="s">
        <v>300</v>
      </c>
      <c r="C66" s="324">
        <v>3022.2963453941716</v>
      </c>
      <c r="D66" s="324">
        <v>3637.2684677744387</v>
      </c>
      <c r="E66" s="324">
        <v>3361.0060812079587</v>
      </c>
      <c r="F66" s="324">
        <v>3111.66</v>
      </c>
      <c r="G66" s="324">
        <v>3290.7256822236013</v>
      </c>
    </row>
    <row r="67" spans="1:7" x14ac:dyDescent="0.2">
      <c r="B67" s="331" t="s">
        <v>362</v>
      </c>
      <c r="C67" s="330">
        <v>266.62823669499954</v>
      </c>
      <c r="D67" s="330">
        <v>269.60445413474559</v>
      </c>
      <c r="E67" s="330">
        <v>415.79483500717407</v>
      </c>
      <c r="F67" s="330">
        <v>287.8</v>
      </c>
      <c r="G67" s="330">
        <v>319.20351060253188</v>
      </c>
    </row>
    <row r="68" spans="1:7" x14ac:dyDescent="0.2">
      <c r="B68" s="331" t="s">
        <v>363</v>
      </c>
      <c r="C68" s="330">
        <v>2755.6681086991116</v>
      </c>
      <c r="D68" s="330">
        <v>3367.6640136396932</v>
      </c>
      <c r="E68" s="330">
        <v>2945.2112462007844</v>
      </c>
      <c r="F68" s="330">
        <v>2823.85</v>
      </c>
      <c r="G68" s="330">
        <v>2971.522171621069</v>
      </c>
    </row>
    <row r="69" spans="1:7" ht="15" x14ac:dyDescent="0.2">
      <c r="B69" s="329" t="s">
        <v>205</v>
      </c>
      <c r="C69" s="323">
        <v>4.0859539839999997</v>
      </c>
      <c r="D69" s="323">
        <v>0</v>
      </c>
      <c r="E69" s="323">
        <v>0</v>
      </c>
      <c r="F69" s="323">
        <v>39.15</v>
      </c>
      <c r="G69" s="323"/>
    </row>
    <row r="70" spans="1:7" x14ac:dyDescent="0.2">
      <c r="B70" s="331" t="s">
        <v>362</v>
      </c>
      <c r="C70" s="330">
        <v>2.0344640620000001</v>
      </c>
      <c r="D70" s="330">
        <v>0</v>
      </c>
      <c r="E70" s="330">
        <v>0</v>
      </c>
      <c r="F70" s="330">
        <v>17.87</v>
      </c>
      <c r="G70" s="330"/>
    </row>
    <row r="71" spans="1:7" x14ac:dyDescent="0.2">
      <c r="B71" s="331" t="s">
        <v>363</v>
      </c>
      <c r="C71" s="330">
        <v>2.051489922</v>
      </c>
      <c r="D71" s="330">
        <v>0</v>
      </c>
      <c r="E71" s="330">
        <v>0</v>
      </c>
      <c r="F71" s="330">
        <v>21.28</v>
      </c>
      <c r="G71" s="330"/>
    </row>
    <row r="72" spans="1:7" ht="15" x14ac:dyDescent="0.2">
      <c r="B72" s="329" t="s">
        <v>322</v>
      </c>
      <c r="C72" s="324">
        <v>100.36223575899994</v>
      </c>
      <c r="D72" s="324">
        <v>70.572940762228882</v>
      </c>
      <c r="E72" s="324">
        <v>319.32655111864551</v>
      </c>
      <c r="F72" s="324">
        <v>20.166947732302997</v>
      </c>
      <c r="G72" s="324">
        <v>415.41734672792097</v>
      </c>
    </row>
    <row r="73" spans="1:7" x14ac:dyDescent="0.2">
      <c r="B73" s="331" t="s">
        <v>362</v>
      </c>
      <c r="C73" s="330">
        <v>50.212870806999973</v>
      </c>
      <c r="D73" s="330">
        <v>50.773368163348891</v>
      </c>
      <c r="E73" s="330">
        <v>76.999043519847007</v>
      </c>
      <c r="F73" s="330">
        <v>20.166947732302997</v>
      </c>
      <c r="G73" s="330">
        <v>169.05521375235469</v>
      </c>
    </row>
    <row r="74" spans="1:7" x14ac:dyDescent="0.2">
      <c r="B74" s="332" t="s">
        <v>363</v>
      </c>
      <c r="C74" s="333">
        <v>50.149364951999999</v>
      </c>
      <c r="D74" s="333">
        <v>19.799572598879987</v>
      </c>
      <c r="E74" s="333">
        <v>242.32750759879849</v>
      </c>
      <c r="F74" s="333">
        <v>0</v>
      </c>
      <c r="G74" s="333">
        <v>246.36213297556628</v>
      </c>
    </row>
    <row r="75" spans="1:7" x14ac:dyDescent="0.2">
      <c r="B75" s="334"/>
      <c r="C75" s="335"/>
      <c r="D75" s="335"/>
      <c r="E75" s="335"/>
      <c r="F75" s="335"/>
    </row>
    <row r="76" spans="1:7" x14ac:dyDescent="0.2">
      <c r="A76" s="336" t="s">
        <v>385</v>
      </c>
      <c r="B76" s="60"/>
      <c r="C76" s="60"/>
      <c r="D76" s="60"/>
      <c r="E76" s="60"/>
      <c r="F76" s="60"/>
    </row>
    <row r="77" spans="1:7" x14ac:dyDescent="0.2">
      <c r="A77" s="60"/>
      <c r="B77" s="60"/>
      <c r="C77" s="60"/>
      <c r="D77" s="60"/>
      <c r="E77" s="60"/>
      <c r="F77" s="60"/>
    </row>
  </sheetData>
  <mergeCells count="1">
    <mergeCell ref="B7:G7"/>
  </mergeCells>
  <pageMargins left="0.7" right="0.7" top="0.75" bottom="0.75" header="0.3" footer="0.3"/>
  <pageSetup scale="5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62529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390525</xdr:colOff>
                <xdr:row>4</xdr:row>
                <xdr:rowOff>47625</xdr:rowOff>
              </to>
            </anchor>
          </objectPr>
        </oleObject>
      </mc:Choice>
      <mc:Fallback>
        <oleObject progId="MSPhotoEd.3" shapeId="66252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T57"/>
  <sheetViews>
    <sheetView zoomScaleNormal="100" zoomScaleSheetLayoutView="100" workbookViewId="0">
      <selection activeCell="G2" sqref="G2"/>
    </sheetView>
  </sheetViews>
  <sheetFormatPr defaultRowHeight="12.75" x14ac:dyDescent="0.2"/>
  <cols>
    <col min="1" max="1" width="8.5703125" style="56" customWidth="1"/>
    <col min="2" max="2" width="39" style="56" customWidth="1"/>
    <col min="3" max="3" width="13.140625" style="56" customWidth="1"/>
    <col min="4" max="4" width="13.28515625" style="56" customWidth="1"/>
    <col min="5" max="7" width="13.5703125" style="56" customWidth="1"/>
    <col min="8" max="8" width="15.85546875" style="56" customWidth="1"/>
    <col min="9" max="16384" width="9.140625" style="56"/>
  </cols>
  <sheetData>
    <row r="2" spans="1:10" ht="15" x14ac:dyDescent="0.25">
      <c r="D2" s="337" t="s">
        <v>441</v>
      </c>
    </row>
    <row r="4" spans="1:10" ht="15" x14ac:dyDescent="0.25">
      <c r="C4" s="199"/>
      <c r="D4" s="199"/>
      <c r="E4" s="199"/>
      <c r="F4" s="199"/>
    </row>
    <row r="5" spans="1:10" ht="17.25" customHeight="1" x14ac:dyDescent="0.2"/>
    <row r="8" spans="1:10" ht="25.5" customHeight="1" x14ac:dyDescent="0.25">
      <c r="A8" s="164" t="s">
        <v>425</v>
      </c>
      <c r="B8" s="202" t="s">
        <v>285</v>
      </c>
      <c r="C8" s="202"/>
      <c r="D8" s="202"/>
      <c r="E8" s="202"/>
      <c r="F8" s="202"/>
    </row>
    <row r="9" spans="1:10" ht="12.75" customHeight="1" x14ac:dyDescent="0.25">
      <c r="A9" s="164"/>
      <c r="B9" s="140"/>
      <c r="C9" s="140"/>
      <c r="D9" s="140"/>
      <c r="E9" s="140"/>
      <c r="F9" s="140"/>
    </row>
    <row r="10" spans="1:10" x14ac:dyDescent="0.2">
      <c r="G10" s="239"/>
    </row>
    <row r="11" spans="1:10" x14ac:dyDescent="0.2">
      <c r="B11" s="340" t="s">
        <v>209</v>
      </c>
      <c r="C11" s="341">
        <v>2006</v>
      </c>
      <c r="D11" s="341">
        <v>2007</v>
      </c>
      <c r="E11" s="342">
        <v>2008</v>
      </c>
      <c r="F11" s="342">
        <v>2009</v>
      </c>
    </row>
    <row r="12" spans="1:10" x14ac:dyDescent="0.2">
      <c r="B12" s="343"/>
      <c r="C12" s="344"/>
      <c r="D12" s="344"/>
      <c r="E12" s="345"/>
      <c r="F12" s="345"/>
    </row>
    <row r="13" spans="1:10" ht="18" customHeight="1" x14ac:dyDescent="0.2">
      <c r="B13" s="222" t="s">
        <v>301</v>
      </c>
      <c r="C13" s="346">
        <f>SUM(C15:C31)</f>
        <v>22394</v>
      </c>
      <c r="D13" s="346">
        <f>SUM(D15:D31)</f>
        <v>24877</v>
      </c>
      <c r="E13" s="346">
        <f>SUM(E15:E31)</f>
        <v>25054</v>
      </c>
      <c r="F13" s="346">
        <f>SUM(F15:F33)</f>
        <v>22907</v>
      </c>
      <c r="G13" s="239"/>
      <c r="H13" s="239"/>
      <c r="I13" s="239"/>
      <c r="J13" s="239"/>
    </row>
    <row r="15" spans="1:10" ht="13.5" customHeight="1" x14ac:dyDescent="0.2">
      <c r="B15" s="347" t="s">
        <v>35</v>
      </c>
      <c r="C15" s="348">
        <v>6002</v>
      </c>
      <c r="D15" s="349">
        <v>6446</v>
      </c>
      <c r="E15" s="349">
        <v>6035</v>
      </c>
      <c r="F15" s="349">
        <v>4635</v>
      </c>
    </row>
    <row r="16" spans="1:10" x14ac:dyDescent="0.2">
      <c r="C16" s="349"/>
      <c r="D16" s="349"/>
    </row>
    <row r="17" spans="2:6" ht="12.75" customHeight="1" x14ac:dyDescent="0.2">
      <c r="B17" s="141" t="s">
        <v>75</v>
      </c>
      <c r="C17" s="350">
        <f>2397+714</f>
        <v>3111</v>
      </c>
      <c r="D17" s="349">
        <v>3389</v>
      </c>
      <c r="E17" s="349">
        <v>3414</v>
      </c>
      <c r="F17" s="349">
        <v>3271</v>
      </c>
    </row>
    <row r="18" spans="2:6" x14ac:dyDescent="0.2">
      <c r="C18" s="349"/>
      <c r="D18" s="349"/>
    </row>
    <row r="19" spans="2:6" x14ac:dyDescent="0.2">
      <c r="B19" s="56" t="s">
        <v>72</v>
      </c>
      <c r="C19" s="350">
        <v>3590</v>
      </c>
      <c r="D19" s="349">
        <v>4241</v>
      </c>
      <c r="E19" s="349">
        <v>4382</v>
      </c>
      <c r="F19" s="349">
        <v>4195</v>
      </c>
    </row>
    <row r="20" spans="2:6" x14ac:dyDescent="0.2">
      <c r="C20" s="350"/>
      <c r="D20" s="349"/>
    </row>
    <row r="21" spans="2:6" x14ac:dyDescent="0.2">
      <c r="B21" s="56" t="s">
        <v>73</v>
      </c>
      <c r="C21" s="350">
        <v>2882</v>
      </c>
      <c r="D21" s="349">
        <v>3140</v>
      </c>
      <c r="E21" s="349">
        <v>3214</v>
      </c>
      <c r="F21" s="349">
        <v>3002</v>
      </c>
    </row>
    <row r="22" spans="2:6" x14ac:dyDescent="0.2">
      <c r="C22" s="350"/>
      <c r="D22" s="349"/>
    </row>
    <row r="23" spans="2:6" x14ac:dyDescent="0.2">
      <c r="B23" s="56" t="s">
        <v>79</v>
      </c>
      <c r="C23" s="350">
        <f>447+116</f>
        <v>563</v>
      </c>
      <c r="D23" s="349">
        <v>546</v>
      </c>
      <c r="E23" s="56">
        <v>672</v>
      </c>
      <c r="F23" s="56">
        <v>660</v>
      </c>
    </row>
    <row r="24" spans="2:6" x14ac:dyDescent="0.2">
      <c r="C24" s="350"/>
      <c r="D24" s="349"/>
    </row>
    <row r="25" spans="2:6" x14ac:dyDescent="0.2">
      <c r="B25" s="56" t="s">
        <v>76</v>
      </c>
      <c r="C25" s="350">
        <v>1935</v>
      </c>
      <c r="D25" s="349">
        <v>2172</v>
      </c>
      <c r="E25" s="349">
        <v>2259</v>
      </c>
      <c r="F25" s="349">
        <v>1896</v>
      </c>
    </row>
    <row r="26" spans="2:6" x14ac:dyDescent="0.2">
      <c r="C26" s="350"/>
      <c r="D26" s="349"/>
    </row>
    <row r="27" spans="2:6" x14ac:dyDescent="0.2">
      <c r="B27" s="56" t="s">
        <v>77</v>
      </c>
      <c r="C27" s="350">
        <v>1305</v>
      </c>
      <c r="D27" s="348">
        <v>1530</v>
      </c>
      <c r="E27" s="348">
        <v>1594</v>
      </c>
      <c r="F27" s="348">
        <v>1589</v>
      </c>
    </row>
    <row r="28" spans="2:6" x14ac:dyDescent="0.2">
      <c r="C28" s="350"/>
      <c r="D28" s="349"/>
    </row>
    <row r="29" spans="2:6" x14ac:dyDescent="0.2">
      <c r="B29" s="56" t="s">
        <v>74</v>
      </c>
      <c r="C29" s="350">
        <v>2568</v>
      </c>
      <c r="D29" s="349">
        <v>2789</v>
      </c>
      <c r="E29" s="349">
        <v>2967</v>
      </c>
      <c r="F29" s="349">
        <v>2657</v>
      </c>
    </row>
    <row r="30" spans="2:6" x14ac:dyDescent="0.2">
      <c r="C30" s="350"/>
      <c r="D30" s="349"/>
    </row>
    <row r="31" spans="2:6" x14ac:dyDescent="0.2">
      <c r="B31" s="56" t="s">
        <v>78</v>
      </c>
      <c r="C31" s="350">
        <v>438</v>
      </c>
      <c r="D31" s="348">
        <v>624</v>
      </c>
      <c r="E31" s="348">
        <v>517</v>
      </c>
      <c r="F31" s="348">
        <v>355</v>
      </c>
    </row>
    <row r="32" spans="2:6" x14ac:dyDescent="0.2">
      <c r="C32" s="350"/>
      <c r="D32" s="348"/>
      <c r="E32" s="348"/>
      <c r="F32" s="348"/>
    </row>
    <row r="33" spans="1:9" ht="14.25" x14ac:dyDescent="0.2">
      <c r="B33" s="56" t="s">
        <v>164</v>
      </c>
      <c r="C33" s="351" t="s">
        <v>154</v>
      </c>
      <c r="D33" s="351" t="s">
        <v>154</v>
      </c>
      <c r="E33" s="351" t="s">
        <v>154</v>
      </c>
      <c r="F33" s="56">
        <v>647</v>
      </c>
    </row>
    <row r="34" spans="1:9" x14ac:dyDescent="0.2">
      <c r="A34" s="60"/>
      <c r="B34" s="188"/>
      <c r="C34" s="188"/>
      <c r="D34" s="188"/>
      <c r="E34" s="188"/>
      <c r="F34" s="188"/>
    </row>
    <row r="35" spans="1:9" x14ac:dyDescent="0.2">
      <c r="A35" s="60"/>
      <c r="B35" s="345" t="s">
        <v>86</v>
      </c>
    </row>
    <row r="36" spans="1:9" ht="14.25" x14ac:dyDescent="0.2">
      <c r="A36" s="223"/>
      <c r="B36" s="56" t="s">
        <v>158</v>
      </c>
    </row>
    <row r="37" spans="1:9" ht="14.25" x14ac:dyDescent="0.2">
      <c r="A37" s="223"/>
      <c r="B37" s="56" t="s">
        <v>159</v>
      </c>
    </row>
    <row r="38" spans="1:9" ht="14.25" x14ac:dyDescent="0.2">
      <c r="A38" s="223"/>
    </row>
    <row r="39" spans="1:9" ht="14.25" x14ac:dyDescent="0.2">
      <c r="A39" s="352"/>
      <c r="B39" s="192" t="s">
        <v>429</v>
      </c>
      <c r="D39" s="194"/>
      <c r="E39" s="195"/>
      <c r="F39" s="71"/>
      <c r="G39" s="71"/>
      <c r="H39" s="72"/>
      <c r="I39" s="58"/>
    </row>
    <row r="56" spans="1:20" ht="9" customHeight="1" x14ac:dyDescent="0.2"/>
    <row r="57" spans="1:20" x14ac:dyDescent="0.2">
      <c r="A57" s="254"/>
      <c r="B57" s="254"/>
      <c r="C57" s="254"/>
      <c r="D57" s="254"/>
      <c r="E57" s="254"/>
      <c r="F57" s="25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</row>
  </sheetData>
  <customSheetViews>
    <customSheetView guid="{F4665436-DFC3-47B1-A482-DE3E62B43168}" showPageBreaks="1" printArea="1" view="pageBreakPreview" showRuler="0">
      <selection activeCell="A58" sqref="A58:I58"/>
      <pageMargins left="0.75" right="0.75" top="1" bottom="1" header="0.5" footer="0.5"/>
      <pageSetup scale="85" orientation="portrait" r:id="rId1"/>
      <headerFooter alignWithMargins="0"/>
    </customSheetView>
  </customSheetViews>
  <mergeCells count="2">
    <mergeCell ref="B8:F8"/>
    <mergeCell ref="A57:F57"/>
  </mergeCells>
  <phoneticPr fontId="8" type="noConversion"/>
  <pageMargins left="0.75" right="0.75" top="1" bottom="1" header="0.5" footer="0.5"/>
  <pageSetup scale="72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MSPhotoEd.3" shapeId="10241" r:id="rId5">
          <objectPr defaultSize="0" autoPict="0" r:id="rId6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542925</xdr:colOff>
                <xdr:row>3</xdr:row>
                <xdr:rowOff>28575</xdr:rowOff>
              </to>
            </anchor>
          </objectPr>
        </oleObject>
      </mc:Choice>
      <mc:Fallback>
        <oleObject progId="MSPhotoEd.3" shapeId="10241" r:id="rId5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S59"/>
  <sheetViews>
    <sheetView zoomScaleNormal="100" workbookViewId="0">
      <selection activeCell="F2" sqref="F2"/>
    </sheetView>
  </sheetViews>
  <sheetFormatPr defaultRowHeight="12.75" x14ac:dyDescent="0.2"/>
  <cols>
    <col min="1" max="1" width="8.5703125" style="56" customWidth="1"/>
    <col min="2" max="2" width="60.7109375" style="56" customWidth="1"/>
    <col min="3" max="3" width="13.28515625" style="56" customWidth="1"/>
    <col min="4" max="6" width="13.5703125" style="56" customWidth="1"/>
    <col min="7" max="7" width="15.85546875" style="56" customWidth="1"/>
    <col min="8" max="16384" width="9.140625" style="56"/>
  </cols>
  <sheetData>
    <row r="2" spans="1:6" ht="15" x14ac:dyDescent="0.25">
      <c r="C2" s="337" t="s">
        <v>441</v>
      </c>
    </row>
    <row r="4" spans="1:6" ht="15" x14ac:dyDescent="0.25">
      <c r="C4" s="199"/>
      <c r="D4" s="199"/>
      <c r="E4" s="199"/>
    </row>
    <row r="8" spans="1:6" ht="24.75" customHeight="1" x14ac:dyDescent="0.25">
      <c r="A8" s="164" t="s">
        <v>426</v>
      </c>
      <c r="B8" s="202" t="s">
        <v>448</v>
      </c>
      <c r="C8" s="202"/>
      <c r="D8" s="202"/>
      <c r="E8" s="202"/>
    </row>
    <row r="9" spans="1:6" ht="15.75" x14ac:dyDescent="0.25">
      <c r="A9" s="164"/>
      <c r="B9" s="140"/>
      <c r="C9" s="140"/>
      <c r="D9" s="353"/>
      <c r="E9" s="140"/>
    </row>
    <row r="10" spans="1:6" x14ac:dyDescent="0.2">
      <c r="D10" s="354"/>
      <c r="F10" s="239"/>
    </row>
    <row r="11" spans="1:6" x14ac:dyDescent="0.2">
      <c r="B11" s="340" t="s">
        <v>209</v>
      </c>
      <c r="C11" s="355">
        <v>2012</v>
      </c>
      <c r="D11" s="355">
        <v>2013</v>
      </c>
      <c r="E11" s="355">
        <v>2014</v>
      </c>
    </row>
    <row r="12" spans="1:6" x14ac:dyDescent="0.2">
      <c r="B12" s="343"/>
      <c r="C12" s="356"/>
      <c r="D12" s="356"/>
      <c r="E12" s="356"/>
    </row>
    <row r="13" spans="1:6" x14ac:dyDescent="0.2">
      <c r="A13" s="205"/>
      <c r="B13" s="56" t="s">
        <v>390</v>
      </c>
      <c r="C13" s="56">
        <v>114</v>
      </c>
      <c r="D13" s="56">
        <v>111</v>
      </c>
      <c r="E13" s="56">
        <v>149</v>
      </c>
    </row>
    <row r="14" spans="1:6" x14ac:dyDescent="0.2">
      <c r="B14" s="347" t="s">
        <v>391</v>
      </c>
      <c r="C14" s="349">
        <v>153</v>
      </c>
      <c r="D14" s="349">
        <v>86</v>
      </c>
      <c r="E14" s="349">
        <v>96</v>
      </c>
    </row>
    <row r="15" spans="1:6" x14ac:dyDescent="0.2">
      <c r="B15" s="56" t="s">
        <v>392</v>
      </c>
      <c r="C15" s="349">
        <v>102</v>
      </c>
      <c r="D15" s="349">
        <v>88</v>
      </c>
      <c r="E15" s="349">
        <v>90</v>
      </c>
    </row>
    <row r="16" spans="1:6" ht="12.75" customHeight="1" x14ac:dyDescent="0.2">
      <c r="B16" s="141" t="s">
        <v>393</v>
      </c>
      <c r="C16" s="349">
        <v>36</v>
      </c>
      <c r="D16" s="349">
        <v>29</v>
      </c>
      <c r="E16" s="349">
        <v>38</v>
      </c>
    </row>
    <row r="17" spans="2:5" x14ac:dyDescent="0.2">
      <c r="B17" s="56" t="s">
        <v>35</v>
      </c>
      <c r="C17" s="349">
        <v>2356</v>
      </c>
      <c r="D17" s="349">
        <v>1951</v>
      </c>
      <c r="E17" s="349">
        <v>2118</v>
      </c>
    </row>
    <row r="18" spans="2:5" x14ac:dyDescent="0.2">
      <c r="B18" s="56" t="s">
        <v>394</v>
      </c>
      <c r="C18" s="349">
        <v>2604</v>
      </c>
      <c r="D18" s="349">
        <v>2285</v>
      </c>
      <c r="E18" s="349">
        <v>2437</v>
      </c>
    </row>
    <row r="19" spans="2:5" x14ac:dyDescent="0.2">
      <c r="B19" s="56" t="s">
        <v>435</v>
      </c>
      <c r="C19" s="349">
        <v>231</v>
      </c>
      <c r="D19" s="349">
        <v>182</v>
      </c>
      <c r="E19" s="349">
        <v>189</v>
      </c>
    </row>
    <row r="20" spans="2:5" x14ac:dyDescent="0.2">
      <c r="B20" s="56" t="s">
        <v>395</v>
      </c>
      <c r="C20" s="349">
        <v>3192</v>
      </c>
      <c r="D20" s="349">
        <v>3183</v>
      </c>
      <c r="E20" s="349">
        <v>3698</v>
      </c>
    </row>
    <row r="21" spans="2:5" x14ac:dyDescent="0.2">
      <c r="B21" s="56" t="s">
        <v>291</v>
      </c>
      <c r="C21" s="349">
        <v>337</v>
      </c>
      <c r="D21" s="349">
        <v>466</v>
      </c>
      <c r="E21" s="349">
        <v>361</v>
      </c>
    </row>
    <row r="22" spans="2:5" x14ac:dyDescent="0.2">
      <c r="B22" s="56" t="s">
        <v>401</v>
      </c>
      <c r="C22" s="349">
        <v>1004</v>
      </c>
      <c r="D22" s="349">
        <v>1150</v>
      </c>
      <c r="E22" s="349">
        <v>1351</v>
      </c>
    </row>
    <row r="23" spans="2:5" x14ac:dyDescent="0.2">
      <c r="B23" s="56" t="s">
        <v>436</v>
      </c>
      <c r="C23" s="349">
        <v>122</v>
      </c>
      <c r="D23" s="349">
        <v>102</v>
      </c>
      <c r="E23" s="349">
        <v>104</v>
      </c>
    </row>
    <row r="24" spans="2:5" x14ac:dyDescent="0.2">
      <c r="B24" s="56" t="s">
        <v>396</v>
      </c>
      <c r="C24" s="349">
        <v>1286</v>
      </c>
      <c r="D24" s="349">
        <v>1029</v>
      </c>
      <c r="E24" s="349">
        <v>1017</v>
      </c>
    </row>
    <row r="25" spans="2:5" x14ac:dyDescent="0.2">
      <c r="B25" s="56" t="s">
        <v>397</v>
      </c>
      <c r="C25" s="349">
        <v>2077</v>
      </c>
      <c r="D25" s="349">
        <v>1865</v>
      </c>
      <c r="E25" s="349">
        <v>1967</v>
      </c>
    </row>
    <row r="26" spans="2:5" x14ac:dyDescent="0.2">
      <c r="B26" s="56" t="s">
        <v>398</v>
      </c>
      <c r="C26" s="349">
        <v>13</v>
      </c>
      <c r="D26" s="349">
        <v>10</v>
      </c>
      <c r="E26" s="349">
        <v>8</v>
      </c>
    </row>
    <row r="27" spans="2:5" x14ac:dyDescent="0.2">
      <c r="B27" s="56" t="s">
        <v>296</v>
      </c>
      <c r="C27" s="349">
        <v>559</v>
      </c>
      <c r="D27" s="349">
        <v>502</v>
      </c>
      <c r="E27" s="349">
        <v>525</v>
      </c>
    </row>
    <row r="28" spans="2:5" x14ac:dyDescent="0.2">
      <c r="B28" s="56" t="s">
        <v>297</v>
      </c>
      <c r="C28" s="348">
        <v>381</v>
      </c>
      <c r="D28" s="348">
        <v>384</v>
      </c>
      <c r="E28" s="348">
        <v>509</v>
      </c>
    </row>
    <row r="29" spans="2:5" x14ac:dyDescent="0.2">
      <c r="B29" s="56" t="s">
        <v>298</v>
      </c>
      <c r="C29" s="349">
        <v>731</v>
      </c>
      <c r="D29" s="349">
        <v>643</v>
      </c>
      <c r="E29" s="349">
        <v>731</v>
      </c>
    </row>
    <row r="30" spans="2:5" x14ac:dyDescent="0.2">
      <c r="B30" s="56" t="s">
        <v>299</v>
      </c>
      <c r="C30" s="349">
        <v>677</v>
      </c>
      <c r="D30" s="349">
        <v>633</v>
      </c>
      <c r="E30" s="349">
        <v>706</v>
      </c>
    </row>
    <row r="31" spans="2:5" x14ac:dyDescent="0.2">
      <c r="B31" s="56" t="s">
        <v>399</v>
      </c>
      <c r="C31" s="349"/>
      <c r="D31" s="349"/>
      <c r="E31" s="349"/>
    </row>
    <row r="32" spans="2:5" x14ac:dyDescent="0.2">
      <c r="B32" s="56" t="s">
        <v>400</v>
      </c>
      <c r="C32" s="348">
        <v>3814</v>
      </c>
      <c r="D32" s="348">
        <v>3701</v>
      </c>
      <c r="E32" s="348">
        <v>4096</v>
      </c>
    </row>
    <row r="33" spans="1:8" x14ac:dyDescent="0.2">
      <c r="B33" s="56" t="s">
        <v>164</v>
      </c>
      <c r="C33" s="348">
        <v>999</v>
      </c>
      <c r="D33" s="348">
        <v>921</v>
      </c>
      <c r="E33" s="348">
        <v>871</v>
      </c>
    </row>
    <row r="34" spans="1:8" x14ac:dyDescent="0.2">
      <c r="B34" s="222" t="s">
        <v>301</v>
      </c>
      <c r="C34" s="357">
        <f>SUM(C13:C33)</f>
        <v>20788</v>
      </c>
      <c r="D34" s="357">
        <v>19321</v>
      </c>
      <c r="E34" s="357">
        <f>SUM(E13:E33)</f>
        <v>21061</v>
      </c>
    </row>
    <row r="35" spans="1:8" x14ac:dyDescent="0.2">
      <c r="A35" s="60"/>
      <c r="B35" s="188"/>
      <c r="C35" s="188"/>
      <c r="D35" s="188"/>
      <c r="E35" s="188"/>
    </row>
    <row r="36" spans="1:8" x14ac:dyDescent="0.2">
      <c r="A36" s="60"/>
      <c r="B36" s="60"/>
      <c r="C36" s="60"/>
      <c r="D36" s="60"/>
      <c r="E36" s="60"/>
    </row>
    <row r="37" spans="1:8" x14ac:dyDescent="0.2">
      <c r="A37" s="60"/>
      <c r="B37" s="345" t="s">
        <v>86</v>
      </c>
    </row>
    <row r="38" spans="1:8" ht="14.25" x14ac:dyDescent="0.2">
      <c r="A38" s="223"/>
      <c r="B38" s="205" t="s">
        <v>430</v>
      </c>
    </row>
    <row r="39" spans="1:8" ht="14.25" x14ac:dyDescent="0.2">
      <c r="A39" s="223"/>
      <c r="B39" s="205" t="s">
        <v>402</v>
      </c>
    </row>
    <row r="40" spans="1:8" ht="14.25" x14ac:dyDescent="0.2">
      <c r="A40" s="223"/>
      <c r="B40" s="205"/>
    </row>
    <row r="41" spans="1:8" ht="14.25" x14ac:dyDescent="0.2">
      <c r="A41" s="352"/>
      <c r="B41" s="192" t="s">
        <v>403</v>
      </c>
      <c r="C41" s="194"/>
      <c r="D41" s="195"/>
      <c r="E41" s="71"/>
      <c r="F41" s="71"/>
      <c r="G41" s="72"/>
      <c r="H41" s="58"/>
    </row>
    <row r="58" spans="1:19" ht="9" customHeight="1" x14ac:dyDescent="0.2"/>
    <row r="59" spans="1:19" x14ac:dyDescent="0.2">
      <c r="A59" s="254"/>
      <c r="B59" s="254"/>
      <c r="C59" s="254"/>
      <c r="D59" s="254"/>
      <c r="E59" s="25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</row>
  </sheetData>
  <mergeCells count="2">
    <mergeCell ref="A59:E59"/>
    <mergeCell ref="B8:E8"/>
  </mergeCells>
  <pageMargins left="0.7" right="0.7" top="0.75" bottom="0.75" header="0.3" footer="0.3"/>
  <pageSetup scale="63" orientation="portrait" r:id="rId1"/>
  <colBreaks count="1" manualBreakCount="1">
    <brk id="6" max="58" man="1"/>
  </colBreaks>
  <ignoredErrors>
    <ignoredError sqref="C34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8710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504825</xdr:colOff>
                <xdr:row>4</xdr:row>
                <xdr:rowOff>66675</xdr:rowOff>
              </to>
            </anchor>
          </objectPr>
        </oleObject>
      </mc:Choice>
      <mc:Fallback>
        <oleObject progId="MSPhotoEd.3" shapeId="68710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4:W59"/>
  <sheetViews>
    <sheetView zoomScaleNormal="100" zoomScaleSheetLayoutView="100" workbookViewId="0">
      <selection activeCell="F2" sqref="F2"/>
    </sheetView>
  </sheetViews>
  <sheetFormatPr defaultRowHeight="12.75" x14ac:dyDescent="0.2"/>
  <cols>
    <col min="1" max="1" width="7.85546875" style="56" customWidth="1"/>
    <col min="2" max="2" width="27.140625" style="56" customWidth="1"/>
    <col min="3" max="3" width="9.5703125" style="56" customWidth="1"/>
    <col min="4" max="4" width="26.5703125" style="56" customWidth="1"/>
    <col min="5" max="5" width="10.5703125" style="56" customWidth="1"/>
    <col min="6" max="7" width="5" style="56" customWidth="1"/>
    <col min="8" max="8" width="9.140625" style="56"/>
    <col min="9" max="9" width="62.28515625" style="56" customWidth="1"/>
    <col min="10" max="10" width="15.85546875" style="56" customWidth="1"/>
    <col min="11" max="16384" width="9.140625" style="56"/>
  </cols>
  <sheetData>
    <row r="4" spans="1:8" ht="15" x14ac:dyDescent="0.25">
      <c r="C4" s="245" t="s">
        <v>441</v>
      </c>
      <c r="D4" s="245"/>
      <c r="E4" s="245"/>
      <c r="F4" s="245"/>
      <c r="G4" s="199"/>
    </row>
    <row r="5" spans="1:8" ht="9" customHeight="1" x14ac:dyDescent="0.2"/>
    <row r="7" spans="1:8" ht="15.75" x14ac:dyDescent="0.25">
      <c r="A7" s="164" t="s">
        <v>431</v>
      </c>
      <c r="B7" s="202" t="s">
        <v>449</v>
      </c>
      <c r="C7" s="202"/>
      <c r="D7" s="202"/>
      <c r="E7" s="202"/>
      <c r="F7" s="202"/>
      <c r="G7" s="140"/>
    </row>
    <row r="8" spans="1:8" x14ac:dyDescent="0.2">
      <c r="C8" s="358"/>
      <c r="D8" s="359"/>
      <c r="E8" s="360"/>
    </row>
    <row r="9" spans="1:8" x14ac:dyDescent="0.2">
      <c r="B9" s="361" t="s">
        <v>152</v>
      </c>
      <c r="C9" s="341"/>
      <c r="D9" s="362" t="s">
        <v>151</v>
      </c>
      <c r="E9" s="363"/>
      <c r="F9" s="345"/>
      <c r="G9" s="345"/>
    </row>
    <row r="10" spans="1:8" x14ac:dyDescent="0.2">
      <c r="B10" s="364"/>
      <c r="C10" s="344"/>
      <c r="D10" s="345"/>
      <c r="E10" s="344"/>
      <c r="F10" s="345"/>
      <c r="G10" s="345"/>
    </row>
    <row r="11" spans="1:8" x14ac:dyDescent="0.2">
      <c r="B11" s="365" t="s">
        <v>11</v>
      </c>
      <c r="C11" s="60"/>
      <c r="D11" s="366"/>
      <c r="E11" s="367"/>
      <c r="F11" s="345"/>
      <c r="G11" s="345"/>
    </row>
    <row r="12" spans="1:8" x14ac:dyDescent="0.2">
      <c r="B12" s="368"/>
      <c r="C12" s="344"/>
      <c r="D12" s="368"/>
      <c r="E12" s="369"/>
      <c r="F12" s="345"/>
      <c r="G12" s="345"/>
      <c r="H12" s="205"/>
    </row>
    <row r="13" spans="1:8" x14ac:dyDescent="0.2">
      <c r="B13" s="368" t="s">
        <v>124</v>
      </c>
      <c r="C13" s="370">
        <v>39</v>
      </c>
      <c r="D13" s="368" t="s">
        <v>102</v>
      </c>
      <c r="E13" s="371">
        <v>113</v>
      </c>
    </row>
    <row r="14" spans="1:8" ht="13.5" customHeight="1" x14ac:dyDescent="0.2">
      <c r="B14" s="368" t="s">
        <v>108</v>
      </c>
      <c r="C14" s="370">
        <v>192</v>
      </c>
      <c r="D14" s="368" t="s">
        <v>94</v>
      </c>
      <c r="E14" s="371">
        <v>8478</v>
      </c>
      <c r="F14" s="349"/>
      <c r="G14" s="349"/>
    </row>
    <row r="15" spans="1:8" x14ac:dyDescent="0.2">
      <c r="B15" s="372" t="s">
        <v>109</v>
      </c>
      <c r="C15" s="370">
        <v>45</v>
      </c>
      <c r="D15" s="368" t="s">
        <v>119</v>
      </c>
      <c r="E15" s="371">
        <v>74</v>
      </c>
    </row>
    <row r="16" spans="1:8" ht="12.75" customHeight="1" x14ac:dyDescent="0.2">
      <c r="B16" s="368" t="s">
        <v>126</v>
      </c>
      <c r="C16" s="370">
        <v>27</v>
      </c>
      <c r="D16" s="368" t="s">
        <v>133</v>
      </c>
      <c r="E16" s="371">
        <v>7</v>
      </c>
      <c r="F16" s="349"/>
      <c r="G16" s="349"/>
    </row>
    <row r="17" spans="2:7" ht="12.75" customHeight="1" x14ac:dyDescent="0.2">
      <c r="B17" s="368" t="s">
        <v>139</v>
      </c>
      <c r="C17" s="370">
        <v>19</v>
      </c>
      <c r="D17" s="368" t="s">
        <v>132</v>
      </c>
      <c r="E17" s="371">
        <v>13</v>
      </c>
      <c r="F17" s="349"/>
      <c r="G17" s="349"/>
    </row>
    <row r="18" spans="2:7" ht="12.75" customHeight="1" x14ac:dyDescent="0.2">
      <c r="B18" s="368"/>
      <c r="C18" s="348"/>
      <c r="D18" s="368"/>
      <c r="E18" s="373"/>
      <c r="F18" s="349"/>
      <c r="G18" s="349"/>
    </row>
    <row r="19" spans="2:7" x14ac:dyDescent="0.2">
      <c r="B19" s="368" t="s">
        <v>115</v>
      </c>
      <c r="C19" s="370">
        <v>75</v>
      </c>
      <c r="D19" s="372" t="s">
        <v>117</v>
      </c>
      <c r="E19" s="371">
        <v>102</v>
      </c>
    </row>
    <row r="20" spans="2:7" x14ac:dyDescent="0.2">
      <c r="B20" s="368" t="s">
        <v>127</v>
      </c>
      <c r="C20" s="370">
        <v>45</v>
      </c>
      <c r="D20" s="368" t="s">
        <v>121</v>
      </c>
      <c r="E20" s="371">
        <v>114</v>
      </c>
      <c r="F20" s="349"/>
      <c r="G20" s="349"/>
    </row>
    <row r="21" spans="2:7" x14ac:dyDescent="0.2">
      <c r="B21" s="368" t="s">
        <v>217</v>
      </c>
      <c r="C21" s="370">
        <v>12</v>
      </c>
      <c r="D21" s="368" t="s">
        <v>128</v>
      </c>
      <c r="E21" s="371">
        <v>28</v>
      </c>
    </row>
    <row r="22" spans="2:7" x14ac:dyDescent="0.2">
      <c r="B22" s="368" t="s">
        <v>118</v>
      </c>
      <c r="C22" s="370">
        <v>76</v>
      </c>
      <c r="D22" s="368" t="s">
        <v>116</v>
      </c>
      <c r="E22" s="371">
        <v>68</v>
      </c>
      <c r="F22" s="349"/>
      <c r="G22" s="349"/>
    </row>
    <row r="23" spans="2:7" x14ac:dyDescent="0.2">
      <c r="B23" s="372" t="s">
        <v>140</v>
      </c>
      <c r="C23" s="370">
        <v>10</v>
      </c>
      <c r="D23" s="368" t="s">
        <v>106</v>
      </c>
      <c r="E23" s="371">
        <v>287</v>
      </c>
      <c r="F23" s="349"/>
      <c r="G23" s="349"/>
    </row>
    <row r="24" spans="2:7" x14ac:dyDescent="0.2">
      <c r="B24" s="372"/>
      <c r="C24" s="348"/>
      <c r="D24" s="368"/>
      <c r="E24" s="373"/>
      <c r="F24" s="349"/>
      <c r="G24" s="349"/>
    </row>
    <row r="25" spans="2:7" x14ac:dyDescent="0.2">
      <c r="B25" s="368" t="s">
        <v>142</v>
      </c>
      <c r="C25" s="370">
        <v>18</v>
      </c>
      <c r="D25" s="368" t="s">
        <v>131</v>
      </c>
      <c r="E25" s="371">
        <v>9</v>
      </c>
    </row>
    <row r="26" spans="2:7" x14ac:dyDescent="0.2">
      <c r="B26" s="368" t="s">
        <v>110</v>
      </c>
      <c r="C26" s="371">
        <v>1082</v>
      </c>
      <c r="D26" s="368" t="s">
        <v>136</v>
      </c>
      <c r="E26" s="371">
        <v>10</v>
      </c>
    </row>
    <row r="27" spans="2:7" x14ac:dyDescent="0.2">
      <c r="B27" s="368" t="s">
        <v>148</v>
      </c>
      <c r="C27" s="370">
        <v>39</v>
      </c>
      <c r="D27" s="368" t="s">
        <v>120</v>
      </c>
      <c r="E27" s="371">
        <v>50</v>
      </c>
    </row>
    <row r="28" spans="2:7" x14ac:dyDescent="0.2">
      <c r="B28" s="368" t="s">
        <v>114</v>
      </c>
      <c r="C28" s="370">
        <v>185</v>
      </c>
      <c r="D28" s="372" t="s">
        <v>113</v>
      </c>
      <c r="E28" s="371">
        <v>2697</v>
      </c>
      <c r="F28" s="349"/>
      <c r="G28" s="349"/>
    </row>
    <row r="29" spans="2:7" x14ac:dyDescent="0.2">
      <c r="B29" s="368" t="s">
        <v>112</v>
      </c>
      <c r="C29" s="370">
        <v>79</v>
      </c>
      <c r="D29" s="372" t="s">
        <v>137</v>
      </c>
      <c r="E29" s="371">
        <v>32</v>
      </c>
      <c r="F29" s="349"/>
      <c r="G29" s="349"/>
    </row>
    <row r="30" spans="2:7" x14ac:dyDescent="0.2">
      <c r="B30" s="368"/>
      <c r="C30" s="348"/>
      <c r="D30" s="372"/>
      <c r="E30" s="176"/>
      <c r="F30" s="349"/>
      <c r="G30" s="349"/>
    </row>
    <row r="31" spans="2:7" x14ac:dyDescent="0.2">
      <c r="B31" s="372" t="s">
        <v>97</v>
      </c>
      <c r="C31" s="370">
        <v>148</v>
      </c>
      <c r="D31" s="368" t="s">
        <v>103</v>
      </c>
      <c r="E31" s="371">
        <v>77</v>
      </c>
      <c r="F31" s="348"/>
      <c r="G31" s="348"/>
    </row>
    <row r="32" spans="2:7" x14ac:dyDescent="0.2">
      <c r="B32" s="368" t="s">
        <v>218</v>
      </c>
      <c r="C32" s="370">
        <v>12</v>
      </c>
      <c r="D32" s="368" t="s">
        <v>145</v>
      </c>
      <c r="E32" s="371">
        <v>16</v>
      </c>
    </row>
    <row r="33" spans="1:7" x14ac:dyDescent="0.2">
      <c r="B33" s="368" t="s">
        <v>141</v>
      </c>
      <c r="C33" s="370">
        <v>8</v>
      </c>
      <c r="D33" s="372" t="s">
        <v>220</v>
      </c>
      <c r="E33" s="371">
        <v>18</v>
      </c>
      <c r="F33" s="349"/>
      <c r="G33" s="349"/>
    </row>
    <row r="34" spans="1:7" x14ac:dyDescent="0.2">
      <c r="B34" s="372" t="s">
        <v>96</v>
      </c>
      <c r="C34" s="370">
        <v>261</v>
      </c>
      <c r="D34" s="368" t="s">
        <v>107</v>
      </c>
      <c r="E34" s="371">
        <v>246</v>
      </c>
    </row>
    <row r="35" spans="1:7" x14ac:dyDescent="0.2">
      <c r="B35" s="368" t="s">
        <v>135</v>
      </c>
      <c r="C35" s="370">
        <v>17</v>
      </c>
      <c r="D35" s="368" t="s">
        <v>138</v>
      </c>
      <c r="E35" s="371">
        <v>49</v>
      </c>
    </row>
    <row r="36" spans="1:7" x14ac:dyDescent="0.2">
      <c r="B36" s="368"/>
      <c r="C36" s="60"/>
      <c r="D36" s="368"/>
      <c r="E36" s="373"/>
    </row>
    <row r="37" spans="1:7" x14ac:dyDescent="0.2">
      <c r="B37" s="368" t="s">
        <v>104</v>
      </c>
      <c r="C37" s="370">
        <v>43</v>
      </c>
      <c r="D37" s="368" t="s">
        <v>99</v>
      </c>
      <c r="E37" s="371">
        <v>86</v>
      </c>
      <c r="F37" s="348"/>
      <c r="G37" s="348"/>
    </row>
    <row r="38" spans="1:7" x14ac:dyDescent="0.2">
      <c r="B38" s="368" t="s">
        <v>111</v>
      </c>
      <c r="C38" s="370">
        <v>72</v>
      </c>
      <c r="D38" s="372" t="s">
        <v>162</v>
      </c>
      <c r="E38" s="371">
        <v>23</v>
      </c>
      <c r="F38" s="348"/>
      <c r="G38" s="348"/>
    </row>
    <row r="39" spans="1:7" x14ac:dyDescent="0.2">
      <c r="B39" s="368" t="s">
        <v>95</v>
      </c>
      <c r="C39" s="370">
        <v>251</v>
      </c>
      <c r="D39" s="372" t="s">
        <v>122</v>
      </c>
      <c r="E39" s="371">
        <v>31</v>
      </c>
    </row>
    <row r="40" spans="1:7" ht="12.75" customHeight="1" x14ac:dyDescent="0.2">
      <c r="B40" s="368" t="s">
        <v>144</v>
      </c>
      <c r="C40" s="370">
        <v>21</v>
      </c>
      <c r="D40" s="368" t="s">
        <v>125</v>
      </c>
      <c r="E40" s="371">
        <v>37</v>
      </c>
      <c r="F40" s="346"/>
      <c r="G40" s="346"/>
    </row>
    <row r="41" spans="1:7" ht="12.75" customHeight="1" x14ac:dyDescent="0.2">
      <c r="B41" s="372" t="s">
        <v>105</v>
      </c>
      <c r="C41" s="370">
        <v>774</v>
      </c>
      <c r="D41" s="368" t="s">
        <v>155</v>
      </c>
      <c r="E41" s="371">
        <v>110</v>
      </c>
      <c r="F41" s="346"/>
      <c r="G41" s="346"/>
    </row>
    <row r="42" spans="1:7" ht="12.75" customHeight="1" x14ac:dyDescent="0.2">
      <c r="B42" s="372"/>
      <c r="D42" s="368"/>
      <c r="E42" s="373"/>
      <c r="F42" s="346"/>
      <c r="G42" s="346"/>
    </row>
    <row r="43" spans="1:7" ht="12" customHeight="1" x14ac:dyDescent="0.2">
      <c r="B43" s="368" t="s">
        <v>130</v>
      </c>
      <c r="C43" s="370">
        <v>50</v>
      </c>
      <c r="D43" s="368" t="s">
        <v>123</v>
      </c>
      <c r="E43" s="371">
        <v>6</v>
      </c>
      <c r="F43" s="374"/>
      <c r="G43" s="374"/>
    </row>
    <row r="44" spans="1:7" x14ac:dyDescent="0.2">
      <c r="A44" s="60"/>
      <c r="B44" s="368" t="s">
        <v>100</v>
      </c>
      <c r="C44" s="370">
        <v>880</v>
      </c>
      <c r="D44" s="368" t="s">
        <v>161</v>
      </c>
      <c r="E44" s="371">
        <v>1810</v>
      </c>
      <c r="F44" s="60"/>
      <c r="G44" s="60"/>
    </row>
    <row r="45" spans="1:7" x14ac:dyDescent="0.2">
      <c r="A45" s="60"/>
      <c r="B45" s="372" t="s">
        <v>98</v>
      </c>
      <c r="C45" s="370">
        <v>37</v>
      </c>
      <c r="D45" s="368" t="s">
        <v>149</v>
      </c>
      <c r="E45" s="371">
        <v>1347</v>
      </c>
    </row>
    <row r="46" spans="1:7" x14ac:dyDescent="0.2">
      <c r="B46" s="372" t="s">
        <v>101</v>
      </c>
      <c r="C46" s="370">
        <v>302</v>
      </c>
      <c r="D46" s="368" t="s">
        <v>129</v>
      </c>
      <c r="E46" s="371">
        <v>24</v>
      </c>
      <c r="F46" s="239"/>
      <c r="G46" s="239"/>
    </row>
    <row r="47" spans="1:7" x14ac:dyDescent="0.2">
      <c r="B47" s="368" t="s">
        <v>219</v>
      </c>
      <c r="C47" s="370">
        <v>15</v>
      </c>
      <c r="D47" s="368" t="s">
        <v>150</v>
      </c>
      <c r="E47" s="371">
        <v>37</v>
      </c>
      <c r="F47" s="239"/>
      <c r="G47" s="239"/>
    </row>
    <row r="48" spans="1:7" x14ac:dyDescent="0.2">
      <c r="B48" s="57"/>
      <c r="C48" s="240"/>
      <c r="E48" s="57"/>
      <c r="F48" s="239"/>
      <c r="G48" s="239"/>
    </row>
    <row r="49" spans="1:23" x14ac:dyDescent="0.2">
      <c r="B49" s="375"/>
      <c r="C49" s="188"/>
      <c r="D49" s="376" t="s">
        <v>70</v>
      </c>
      <c r="E49" s="377">
        <v>242</v>
      </c>
    </row>
    <row r="50" spans="1:23" x14ac:dyDescent="0.2">
      <c r="B50" s="208"/>
      <c r="C50" s="60"/>
      <c r="D50" s="368"/>
      <c r="E50" s="373"/>
    </row>
    <row r="51" spans="1:23" x14ac:dyDescent="0.2">
      <c r="B51" s="378" t="s">
        <v>86</v>
      </c>
      <c r="D51" s="372"/>
      <c r="E51" s="379"/>
    </row>
    <row r="52" spans="1:23" ht="14.25" x14ac:dyDescent="0.2">
      <c r="A52" s="223"/>
      <c r="B52" s="380" t="s">
        <v>163</v>
      </c>
    </row>
    <row r="53" spans="1:23" x14ac:dyDescent="0.2">
      <c r="B53" s="380"/>
    </row>
    <row r="54" spans="1:23" ht="12" customHeight="1" x14ac:dyDescent="0.2">
      <c r="B54" s="224" t="s">
        <v>286</v>
      </c>
    </row>
    <row r="55" spans="1:23" ht="12" customHeight="1" x14ac:dyDescent="0.2">
      <c r="B55" s="225"/>
    </row>
    <row r="56" spans="1:23" ht="12.75" customHeight="1" x14ac:dyDescent="0.2">
      <c r="B56" s="225"/>
    </row>
    <row r="58" spans="1:23" ht="9" customHeight="1" x14ac:dyDescent="0.2"/>
    <row r="59" spans="1:23" x14ac:dyDescent="0.2">
      <c r="A59" s="254"/>
      <c r="B59" s="254"/>
      <c r="C59" s="254"/>
      <c r="D59" s="254"/>
      <c r="E59" s="254"/>
      <c r="F59" s="254"/>
      <c r="G59" s="290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</row>
  </sheetData>
  <customSheetViews>
    <customSheetView guid="{F4665436-DFC3-47B1-A482-DE3E62B43168}" showPageBreaks="1" printArea="1" view="pageBreakPreview" showRuler="0">
      <selection activeCell="G72" sqref="G72"/>
      <pageMargins left="0.75" right="0.75" top="1" bottom="1" header="0.5" footer="0.5"/>
      <pageSetup scale="77" orientation="portrait" r:id="rId1"/>
      <headerFooter alignWithMargins="0"/>
    </customSheetView>
  </customSheetViews>
  <mergeCells count="3">
    <mergeCell ref="C4:F4"/>
    <mergeCell ref="B7:F7"/>
    <mergeCell ref="A59:F59"/>
  </mergeCells>
  <phoneticPr fontId="8" type="noConversion"/>
  <pageMargins left="0.75" right="0.75" top="1" bottom="1" header="0.5" footer="0.5"/>
  <pageSetup scale="85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MSPhotoEd.3" shapeId="14337" r:id="rId5">
          <objectPr defaultSize="0" autoPict="0" r:id="rId6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1</xdr:col>
                <xdr:colOff>409575</xdr:colOff>
                <xdr:row>3</xdr:row>
                <xdr:rowOff>152400</xdr:rowOff>
              </to>
            </anchor>
          </objectPr>
        </oleObject>
      </mc:Choice>
      <mc:Fallback>
        <oleObject progId="MSPhotoEd.3" shapeId="14337" r:id="rId5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4:M60"/>
  <sheetViews>
    <sheetView zoomScaleNormal="100" workbookViewId="0">
      <selection activeCell="F2" sqref="F2"/>
    </sheetView>
  </sheetViews>
  <sheetFormatPr defaultRowHeight="12.75" x14ac:dyDescent="0.2"/>
  <cols>
    <col min="1" max="1" width="7.85546875" style="56" customWidth="1"/>
    <col min="2" max="2" width="62.28515625" style="64" customWidth="1"/>
    <col min="3" max="3" width="15.85546875" style="56" customWidth="1"/>
    <col min="4" max="4" width="12.5703125" style="56" customWidth="1"/>
    <col min="5" max="5" width="14.140625" style="56" customWidth="1"/>
    <col min="6" max="6" width="14.28515625" style="56" customWidth="1"/>
    <col min="7" max="7" width="18.42578125" style="56" hidden="1" customWidth="1"/>
    <col min="8" max="8" width="11" style="56" customWidth="1"/>
    <col min="9" max="16384" width="9.140625" style="56"/>
  </cols>
  <sheetData>
    <row r="4" spans="1:8" ht="15" x14ac:dyDescent="0.25">
      <c r="B4" s="56"/>
      <c r="C4" s="199"/>
      <c r="F4" s="199" t="s">
        <v>441</v>
      </c>
    </row>
    <row r="8" spans="1:8" ht="15.75" x14ac:dyDescent="0.25">
      <c r="A8" s="381" t="s">
        <v>389</v>
      </c>
      <c r="B8" s="202" t="s">
        <v>434</v>
      </c>
      <c r="C8" s="202"/>
      <c r="D8" s="202"/>
      <c r="E8" s="202"/>
      <c r="F8" s="202"/>
    </row>
    <row r="10" spans="1:8" x14ac:dyDescent="0.2">
      <c r="B10" s="278"/>
      <c r="C10" s="188"/>
      <c r="D10" s="188"/>
      <c r="E10" s="60"/>
    </row>
    <row r="11" spans="1:8" x14ac:dyDescent="0.2">
      <c r="B11" s="340"/>
      <c r="C11" s="340">
        <v>2009</v>
      </c>
      <c r="D11" s="340">
        <v>2010</v>
      </c>
      <c r="E11" s="340">
        <v>2011</v>
      </c>
      <c r="F11" s="340">
        <v>2012</v>
      </c>
      <c r="G11" s="340">
        <v>2013</v>
      </c>
    </row>
    <row r="12" spans="1:8" x14ac:dyDescent="0.2">
      <c r="B12" s="343"/>
      <c r="C12" s="382"/>
      <c r="D12" s="382"/>
    </row>
    <row r="13" spans="1:8" x14ac:dyDescent="0.2">
      <c r="B13" s="135" t="s">
        <v>326</v>
      </c>
      <c r="C13" s="383">
        <f>SUM(C15+C30+C37)</f>
        <v>3694</v>
      </c>
      <c r="D13" s="383">
        <f>SUM(D15+D30+D37)</f>
        <v>3618</v>
      </c>
      <c r="E13" s="343">
        <v>3593</v>
      </c>
      <c r="F13" s="343">
        <f>SUM(F15+F30+F37)</f>
        <v>3634</v>
      </c>
      <c r="G13" s="343" t="s">
        <v>432</v>
      </c>
      <c r="H13" s="60"/>
    </row>
    <row r="14" spans="1:8" x14ac:dyDescent="0.2">
      <c r="C14" s="384"/>
      <c r="D14" s="384"/>
      <c r="E14" s="384"/>
      <c r="F14" s="384"/>
      <c r="G14" s="384"/>
      <c r="H14" s="80"/>
    </row>
    <row r="15" spans="1:8" x14ac:dyDescent="0.2">
      <c r="B15" s="135" t="s">
        <v>327</v>
      </c>
      <c r="C15" s="383">
        <f>SUM(C16:C25)</f>
        <v>2366</v>
      </c>
      <c r="D15" s="383">
        <v>2498</v>
      </c>
      <c r="E15" s="383">
        <f>SUM(E16:E25)</f>
        <v>2472</v>
      </c>
      <c r="F15" s="343">
        <f>SUM(F16:F25)</f>
        <v>2476</v>
      </c>
      <c r="G15" s="343"/>
      <c r="H15" s="80"/>
    </row>
    <row r="16" spans="1:8" x14ac:dyDescent="0.2">
      <c r="B16" s="56" t="s">
        <v>364</v>
      </c>
      <c r="C16" s="386">
        <v>218</v>
      </c>
      <c r="D16" s="387"/>
      <c r="E16" s="386"/>
      <c r="F16" s="388"/>
      <c r="G16" s="388"/>
      <c r="H16" s="80"/>
    </row>
    <row r="17" spans="2:9" x14ac:dyDescent="0.2">
      <c r="B17" s="205" t="s">
        <v>365</v>
      </c>
      <c r="C17" s="386"/>
      <c r="D17" s="387">
        <v>209</v>
      </c>
      <c r="E17" s="386">
        <v>205</v>
      </c>
      <c r="F17" s="388">
        <v>209</v>
      </c>
      <c r="G17" s="388"/>
      <c r="H17" s="80"/>
    </row>
    <row r="18" spans="2:9" ht="14.25" x14ac:dyDescent="0.2">
      <c r="B18" s="205" t="s">
        <v>366</v>
      </c>
      <c r="C18" s="386">
        <v>845</v>
      </c>
      <c r="D18" s="390"/>
      <c r="E18" s="386"/>
      <c r="F18" s="391"/>
      <c r="G18" s="391"/>
      <c r="H18" s="80"/>
    </row>
    <row r="19" spans="2:9" x14ac:dyDescent="0.2">
      <c r="B19" s="56" t="s">
        <v>367</v>
      </c>
      <c r="C19" s="386"/>
      <c r="D19" s="386">
        <v>797</v>
      </c>
      <c r="E19" s="386">
        <v>796</v>
      </c>
      <c r="F19" s="388">
        <v>798</v>
      </c>
      <c r="G19" s="388"/>
      <c r="H19" s="80"/>
    </row>
    <row r="20" spans="2:9" ht="14.25" customHeight="1" x14ac:dyDescent="0.2">
      <c r="B20" s="205" t="s">
        <v>368</v>
      </c>
      <c r="C20" s="386">
        <v>861</v>
      </c>
      <c r="D20" s="387">
        <v>844</v>
      </c>
      <c r="E20" s="386">
        <v>838</v>
      </c>
      <c r="F20" s="388">
        <v>840</v>
      </c>
      <c r="G20" s="388"/>
      <c r="H20" s="80"/>
      <c r="I20" s="135"/>
    </row>
    <row r="21" spans="2:9" ht="14.25" x14ac:dyDescent="0.2">
      <c r="B21" s="205" t="s">
        <v>369</v>
      </c>
      <c r="C21" s="386">
        <v>330</v>
      </c>
      <c r="D21" s="390"/>
      <c r="E21" s="386"/>
      <c r="F21" s="388"/>
      <c r="G21" s="388"/>
      <c r="H21" s="80"/>
    </row>
    <row r="22" spans="2:9" x14ac:dyDescent="0.2">
      <c r="B22" s="205" t="s">
        <v>370</v>
      </c>
      <c r="C22" s="386"/>
      <c r="D22" s="386">
        <v>71</v>
      </c>
      <c r="E22" s="386">
        <v>72</v>
      </c>
      <c r="F22" s="388">
        <v>69</v>
      </c>
      <c r="G22" s="388"/>
      <c r="H22" s="80"/>
    </row>
    <row r="23" spans="2:9" x14ac:dyDescent="0.2">
      <c r="B23" s="205" t="s">
        <v>371</v>
      </c>
      <c r="C23" s="386"/>
      <c r="D23" s="386">
        <v>223</v>
      </c>
      <c r="E23" s="386">
        <v>216</v>
      </c>
      <c r="F23" s="388">
        <v>219</v>
      </c>
      <c r="G23" s="388"/>
      <c r="H23" s="80"/>
    </row>
    <row r="24" spans="2:9" x14ac:dyDescent="0.2">
      <c r="B24" s="205" t="s">
        <v>372</v>
      </c>
      <c r="C24" s="386"/>
      <c r="D24" s="386">
        <v>254</v>
      </c>
      <c r="E24" s="386">
        <v>250</v>
      </c>
      <c r="F24" s="388">
        <v>249</v>
      </c>
      <c r="G24" s="388"/>
      <c r="H24" s="80"/>
    </row>
    <row r="25" spans="2:9" x14ac:dyDescent="0.2">
      <c r="B25" s="56" t="s">
        <v>373</v>
      </c>
      <c r="C25" s="386">
        <v>112</v>
      </c>
      <c r="D25" s="387">
        <v>100</v>
      </c>
      <c r="E25" s="386">
        <v>95</v>
      </c>
      <c r="F25" s="388">
        <v>92</v>
      </c>
      <c r="G25" s="388"/>
      <c r="H25" s="80"/>
    </row>
    <row r="26" spans="2:9" hidden="1" x14ac:dyDescent="0.2">
      <c r="B26" s="385"/>
      <c r="C26" s="393"/>
      <c r="D26" s="393"/>
      <c r="E26" s="384"/>
      <c r="F26" s="384"/>
      <c r="G26" s="384"/>
      <c r="H26" s="80"/>
    </row>
    <row r="27" spans="2:9" hidden="1" x14ac:dyDescent="0.2">
      <c r="B27" s="385"/>
      <c r="C27" s="393"/>
      <c r="D27" s="393"/>
      <c r="E27" s="384"/>
      <c r="F27" s="384"/>
      <c r="G27" s="384"/>
      <c r="H27" s="80"/>
    </row>
    <row r="28" spans="2:9" ht="12" hidden="1" customHeight="1" x14ac:dyDescent="0.2">
      <c r="C28" s="393"/>
      <c r="D28" s="393"/>
      <c r="E28" s="384"/>
      <c r="F28" s="384"/>
      <c r="G28" s="384"/>
      <c r="H28" s="80"/>
    </row>
    <row r="29" spans="2:9" ht="11.25" customHeight="1" x14ac:dyDescent="0.2">
      <c r="C29" s="393"/>
      <c r="D29" s="393"/>
      <c r="E29" s="384"/>
      <c r="F29" s="384"/>
      <c r="G29" s="384"/>
      <c r="H29" s="80"/>
    </row>
    <row r="30" spans="2:9" ht="15" x14ac:dyDescent="0.25">
      <c r="B30" s="135" t="s">
        <v>335</v>
      </c>
      <c r="C30" s="394">
        <f>SUM(C31:C34)</f>
        <v>1124</v>
      </c>
      <c r="D30" s="394">
        <f>SUM(D32:D34)</f>
        <v>925</v>
      </c>
      <c r="E30" s="343">
        <f>SUM(E32:E34)</f>
        <v>908</v>
      </c>
      <c r="F30" s="343">
        <f>SUM(F31:F34)</f>
        <v>952</v>
      </c>
      <c r="G30" s="343"/>
      <c r="H30" s="137"/>
    </row>
    <row r="31" spans="2:9" x14ac:dyDescent="0.2">
      <c r="B31" s="56" t="s">
        <v>374</v>
      </c>
      <c r="C31" s="386">
        <v>232</v>
      </c>
      <c r="D31" s="395"/>
      <c r="E31" s="386"/>
      <c r="F31" s="388"/>
      <c r="G31" s="388"/>
      <c r="H31" s="138"/>
    </row>
    <row r="32" spans="2:9" x14ac:dyDescent="0.2">
      <c r="B32" s="56" t="s">
        <v>375</v>
      </c>
      <c r="C32" s="386">
        <v>802</v>
      </c>
      <c r="D32" s="386">
        <v>839</v>
      </c>
      <c r="E32" s="386">
        <v>840</v>
      </c>
      <c r="F32" s="388">
        <v>889</v>
      </c>
      <c r="G32" s="388"/>
    </row>
    <row r="33" spans="1:9" x14ac:dyDescent="0.2">
      <c r="B33" s="56" t="s">
        <v>376</v>
      </c>
      <c r="C33" s="386">
        <v>65</v>
      </c>
      <c r="D33" s="386">
        <v>62</v>
      </c>
      <c r="E33" s="386">
        <v>47</v>
      </c>
      <c r="F33" s="388">
        <v>45</v>
      </c>
      <c r="G33" s="388"/>
    </row>
    <row r="34" spans="1:9" x14ac:dyDescent="0.2">
      <c r="B34" s="56" t="s">
        <v>377</v>
      </c>
      <c r="C34" s="386">
        <v>25</v>
      </c>
      <c r="D34" s="386">
        <v>24</v>
      </c>
      <c r="E34" s="386">
        <v>21</v>
      </c>
      <c r="F34" s="388">
        <v>18</v>
      </c>
      <c r="G34" s="388"/>
    </row>
    <row r="35" spans="1:9" x14ac:dyDescent="0.2">
      <c r="C35" s="384"/>
      <c r="D35" s="384"/>
      <c r="E35" s="384"/>
      <c r="F35" s="384"/>
      <c r="G35" s="384"/>
    </row>
    <row r="36" spans="1:9" x14ac:dyDescent="0.2">
      <c r="C36" s="393"/>
      <c r="D36" s="393"/>
      <c r="E36" s="384"/>
      <c r="F36" s="384"/>
      <c r="G36" s="384"/>
    </row>
    <row r="37" spans="1:9" x14ac:dyDescent="0.2">
      <c r="B37" s="135" t="s">
        <v>340</v>
      </c>
      <c r="C37" s="394">
        <f>SUM(C38:C41)</f>
        <v>204</v>
      </c>
      <c r="D37" s="394">
        <f>SUM(D38:D43)</f>
        <v>195</v>
      </c>
      <c r="E37" s="343">
        <f>SUM(E38:E43)</f>
        <v>213</v>
      </c>
      <c r="F37" s="343">
        <f>SUM(F38:F43)</f>
        <v>206</v>
      </c>
      <c r="G37" s="343"/>
    </row>
    <row r="38" spans="1:9" x14ac:dyDescent="0.2">
      <c r="B38" s="56" t="s">
        <v>378</v>
      </c>
      <c r="C38" s="386">
        <v>20</v>
      </c>
      <c r="D38" s="395">
        <v>18</v>
      </c>
      <c r="E38" s="386">
        <v>20</v>
      </c>
      <c r="F38" s="388">
        <v>19</v>
      </c>
      <c r="G38" s="388"/>
    </row>
    <row r="39" spans="1:9" x14ac:dyDescent="0.2">
      <c r="B39" s="56" t="s">
        <v>379</v>
      </c>
      <c r="C39" s="386">
        <v>116</v>
      </c>
      <c r="D39" s="395">
        <v>107</v>
      </c>
      <c r="E39" s="386">
        <v>103</v>
      </c>
      <c r="F39" s="388">
        <v>93</v>
      </c>
      <c r="G39" s="388"/>
    </row>
    <row r="40" spans="1:9" x14ac:dyDescent="0.2">
      <c r="B40" s="56" t="s">
        <v>380</v>
      </c>
      <c r="C40" s="386">
        <v>6</v>
      </c>
      <c r="D40" s="395">
        <v>6</v>
      </c>
      <c r="E40" s="386">
        <v>6</v>
      </c>
      <c r="F40" s="388">
        <v>5</v>
      </c>
      <c r="G40" s="388"/>
    </row>
    <row r="41" spans="1:9" x14ac:dyDescent="0.2">
      <c r="B41" s="56" t="s">
        <v>381</v>
      </c>
      <c r="C41" s="386">
        <v>62</v>
      </c>
      <c r="D41" s="395">
        <v>59</v>
      </c>
      <c r="E41" s="386">
        <v>62</v>
      </c>
      <c r="F41" s="388">
        <v>63</v>
      </c>
      <c r="G41" s="388"/>
    </row>
    <row r="42" spans="1:9" s="135" customFormat="1" x14ac:dyDescent="0.2">
      <c r="B42" s="56" t="s">
        <v>382</v>
      </c>
      <c r="C42" s="397"/>
      <c r="D42" s="397"/>
      <c r="E42" s="386">
        <v>19</v>
      </c>
      <c r="F42" s="388">
        <v>21</v>
      </c>
      <c r="G42" s="388"/>
      <c r="H42" s="56"/>
      <c r="I42" s="56"/>
    </row>
    <row r="43" spans="1:9" s="135" customFormat="1" x14ac:dyDescent="0.2">
      <c r="B43" s="56" t="s">
        <v>383</v>
      </c>
      <c r="C43" s="397"/>
      <c r="D43" s="397">
        <v>5</v>
      </c>
      <c r="E43" s="386">
        <v>3</v>
      </c>
      <c r="F43" s="388">
        <v>5</v>
      </c>
      <c r="G43" s="388"/>
      <c r="H43" s="56"/>
      <c r="I43" s="56"/>
    </row>
    <row r="44" spans="1:9" x14ac:dyDescent="0.2">
      <c r="A44" s="60"/>
      <c r="B44" s="278"/>
      <c r="C44" s="307"/>
      <c r="D44" s="307"/>
      <c r="E44" s="307"/>
      <c r="F44" s="307"/>
      <c r="G44" s="307"/>
    </row>
    <row r="45" spans="1:9" hidden="1" x14ac:dyDescent="0.2"/>
    <row r="46" spans="1:9" ht="14.25" hidden="1" x14ac:dyDescent="0.2">
      <c r="A46" s="398"/>
    </row>
    <row r="47" spans="1:9" ht="14.25" hidden="1" x14ac:dyDescent="0.2">
      <c r="A47" s="399"/>
    </row>
    <row r="48" spans="1:9" ht="14.25" hidden="1" x14ac:dyDescent="0.2">
      <c r="A48" s="399"/>
    </row>
    <row r="49" spans="1:5" ht="14.25" x14ac:dyDescent="0.2">
      <c r="A49" s="399"/>
    </row>
    <row r="50" spans="1:5" x14ac:dyDescent="0.2">
      <c r="A50" s="205" t="s">
        <v>404</v>
      </c>
      <c r="B50" s="321"/>
    </row>
    <row r="58" spans="1:5" x14ac:dyDescent="0.2">
      <c r="A58" s="242"/>
    </row>
    <row r="59" spans="1:5" x14ac:dyDescent="0.2">
      <c r="A59" s="242"/>
    </row>
    <row r="60" spans="1:5" x14ac:dyDescent="0.2">
      <c r="A60" s="400"/>
      <c r="B60" s="400"/>
      <c r="C60" s="400"/>
      <c r="D60" s="400"/>
      <c r="E60" s="400"/>
    </row>
  </sheetData>
  <mergeCells count="2">
    <mergeCell ref="A60:E60"/>
    <mergeCell ref="B8:F8"/>
  </mergeCell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7686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723900</xdr:colOff>
                <xdr:row>4</xdr:row>
                <xdr:rowOff>95250</xdr:rowOff>
              </to>
            </anchor>
          </objectPr>
        </oleObject>
      </mc:Choice>
      <mc:Fallback>
        <oleObject progId="MSPhotoEd.3" shapeId="676865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4:L42"/>
  <sheetViews>
    <sheetView zoomScaleNormal="100" workbookViewId="0">
      <selection activeCell="H2" sqref="H2"/>
    </sheetView>
  </sheetViews>
  <sheetFormatPr defaultRowHeight="12.75" x14ac:dyDescent="0.2"/>
  <cols>
    <col min="1" max="1" width="9.42578125" style="56" customWidth="1"/>
    <col min="2" max="2" width="49.5703125" style="56" customWidth="1"/>
    <col min="3" max="5" width="8.7109375" style="56" customWidth="1"/>
    <col min="6" max="6" width="8.7109375" style="135" customWidth="1"/>
    <col min="7" max="7" width="8.7109375" style="56" customWidth="1"/>
    <col min="8" max="8" width="9.5703125" style="56" customWidth="1"/>
    <col min="9" max="9" width="0" style="56" hidden="1" customWidth="1"/>
    <col min="10" max="16384" width="9.140625" style="56"/>
  </cols>
  <sheetData>
    <row r="4" spans="1:9" ht="15" x14ac:dyDescent="0.25">
      <c r="C4" s="199"/>
      <c r="D4" s="199"/>
      <c r="E4" s="199"/>
      <c r="F4" s="199"/>
      <c r="G4" s="199"/>
      <c r="H4" s="199" t="s">
        <v>441</v>
      </c>
    </row>
    <row r="7" spans="1:9" ht="15.75" x14ac:dyDescent="0.25">
      <c r="A7" s="338" t="s">
        <v>386</v>
      </c>
      <c r="B7" s="202" t="s">
        <v>437</v>
      </c>
      <c r="C7" s="202"/>
      <c r="D7" s="202"/>
      <c r="E7" s="202"/>
      <c r="F7" s="202"/>
      <c r="G7" s="202"/>
      <c r="H7" s="202"/>
    </row>
    <row r="8" spans="1:9" x14ac:dyDescent="0.2">
      <c r="B8" s="401"/>
      <c r="C8" s="402" t="s">
        <v>347</v>
      </c>
      <c r="D8" s="403"/>
      <c r="E8" s="403"/>
      <c r="F8" s="402" t="s">
        <v>348</v>
      </c>
      <c r="G8" s="403"/>
      <c r="H8" s="403"/>
    </row>
    <row r="9" spans="1:9" x14ac:dyDescent="0.2">
      <c r="B9" s="188"/>
      <c r="C9" s="404" t="s">
        <v>11</v>
      </c>
      <c r="D9" s="404" t="s">
        <v>14</v>
      </c>
      <c r="E9" s="397" t="s">
        <v>13</v>
      </c>
      <c r="F9" s="404" t="s">
        <v>11</v>
      </c>
      <c r="G9" s="397" t="s">
        <v>14</v>
      </c>
      <c r="H9" s="340" t="s">
        <v>13</v>
      </c>
    </row>
    <row r="10" spans="1:9" x14ac:dyDescent="0.2">
      <c r="B10" s="405"/>
      <c r="C10" s="407"/>
      <c r="D10" s="406"/>
      <c r="E10" s="408"/>
      <c r="F10" s="407"/>
      <c r="G10" s="406"/>
      <c r="H10" s="408"/>
    </row>
    <row r="11" spans="1:9" x14ac:dyDescent="0.2">
      <c r="B11" s="135" t="s">
        <v>326</v>
      </c>
      <c r="C11" s="409">
        <v>3593</v>
      </c>
      <c r="D11" s="409">
        <v>1894</v>
      </c>
      <c r="E11" s="410">
        <v>1699</v>
      </c>
      <c r="F11" s="409">
        <v>3634</v>
      </c>
      <c r="G11" s="409">
        <v>1921</v>
      </c>
      <c r="H11" s="410">
        <v>1713</v>
      </c>
      <c r="I11" s="56" t="e">
        <f>+#REF!/#REF!</f>
        <v>#REF!</v>
      </c>
    </row>
    <row r="12" spans="1:9" x14ac:dyDescent="0.2">
      <c r="B12" s="135"/>
      <c r="C12" s="411"/>
      <c r="D12" s="412"/>
      <c r="E12" s="413"/>
      <c r="F12" s="411"/>
      <c r="G12" s="412"/>
      <c r="H12" s="413"/>
    </row>
    <row r="13" spans="1:9" x14ac:dyDescent="0.2">
      <c r="B13" s="135" t="s">
        <v>327</v>
      </c>
      <c r="C13" s="414">
        <f t="shared" ref="C13:E13" si="0">SUM(C14+C15+C16+C17+C21)</f>
        <v>2472</v>
      </c>
      <c r="D13" s="414">
        <f t="shared" si="0"/>
        <v>1381</v>
      </c>
      <c r="E13" s="415">
        <f t="shared" si="0"/>
        <v>1091</v>
      </c>
      <c r="F13" s="414">
        <v>2476</v>
      </c>
      <c r="G13" s="414">
        <v>1396</v>
      </c>
      <c r="H13" s="415">
        <v>1080</v>
      </c>
    </row>
    <row r="14" spans="1:9" ht="14.25" customHeight="1" x14ac:dyDescent="0.2">
      <c r="B14" s="205" t="s">
        <v>328</v>
      </c>
      <c r="C14" s="417">
        <f t="shared" ref="C14:C34" si="1">D14+E14</f>
        <v>205</v>
      </c>
      <c r="D14" s="416">
        <v>188</v>
      </c>
      <c r="E14" s="418">
        <v>17</v>
      </c>
      <c r="F14" s="417">
        <v>209</v>
      </c>
      <c r="G14" s="416">
        <v>189</v>
      </c>
      <c r="H14" s="418">
        <v>20</v>
      </c>
    </row>
    <row r="15" spans="1:9" x14ac:dyDescent="0.2">
      <c r="B15" s="419" t="s">
        <v>329</v>
      </c>
      <c r="C15" s="417">
        <f t="shared" si="1"/>
        <v>796</v>
      </c>
      <c r="D15" s="416">
        <v>290</v>
      </c>
      <c r="E15" s="418">
        <v>506</v>
      </c>
      <c r="F15" s="417">
        <v>798</v>
      </c>
      <c r="G15" s="416">
        <v>286</v>
      </c>
      <c r="H15" s="418">
        <v>512</v>
      </c>
    </row>
    <row r="16" spans="1:9" x14ac:dyDescent="0.2">
      <c r="B16" s="392" t="s">
        <v>330</v>
      </c>
      <c r="C16" s="417">
        <f t="shared" si="1"/>
        <v>838</v>
      </c>
      <c r="D16" s="416">
        <v>615</v>
      </c>
      <c r="E16" s="418">
        <v>223</v>
      </c>
      <c r="F16" s="417">
        <v>840</v>
      </c>
      <c r="G16" s="416">
        <v>627</v>
      </c>
      <c r="H16" s="418">
        <v>213</v>
      </c>
    </row>
    <row r="17" spans="2:8" x14ac:dyDescent="0.2">
      <c r="B17" s="392" t="s">
        <v>331</v>
      </c>
      <c r="C17" s="417">
        <f t="shared" si="1"/>
        <v>538</v>
      </c>
      <c r="D17" s="420">
        <f>D18+D19+D20</f>
        <v>248</v>
      </c>
      <c r="E17" s="421">
        <f>E18+E19+E20</f>
        <v>290</v>
      </c>
      <c r="F17" s="417">
        <v>537</v>
      </c>
      <c r="G17" s="420">
        <v>254</v>
      </c>
      <c r="H17" s="421">
        <v>283</v>
      </c>
    </row>
    <row r="18" spans="2:8" x14ac:dyDescent="0.2">
      <c r="B18" s="422" t="s">
        <v>76</v>
      </c>
      <c r="C18" s="417">
        <f t="shared" si="1"/>
        <v>72</v>
      </c>
      <c r="D18" s="416">
        <v>56</v>
      </c>
      <c r="E18" s="418">
        <v>16</v>
      </c>
      <c r="F18" s="417">
        <v>69</v>
      </c>
      <c r="G18" s="423">
        <v>55</v>
      </c>
      <c r="H18" s="424">
        <v>14</v>
      </c>
    </row>
    <row r="19" spans="2:8" x14ac:dyDescent="0.2">
      <c r="B19" s="422" t="s">
        <v>332</v>
      </c>
      <c r="C19" s="417">
        <f t="shared" si="1"/>
        <v>216</v>
      </c>
      <c r="D19" s="416">
        <v>113</v>
      </c>
      <c r="E19" s="418">
        <v>103</v>
      </c>
      <c r="F19" s="417">
        <v>219</v>
      </c>
      <c r="G19" s="423">
        <v>118</v>
      </c>
      <c r="H19" s="424">
        <v>101</v>
      </c>
    </row>
    <row r="20" spans="2:8" x14ac:dyDescent="0.2">
      <c r="B20" s="422" t="s">
        <v>333</v>
      </c>
      <c r="C20" s="417">
        <f t="shared" si="1"/>
        <v>250</v>
      </c>
      <c r="D20" s="416">
        <v>79</v>
      </c>
      <c r="E20" s="418">
        <v>171</v>
      </c>
      <c r="F20" s="417">
        <v>249</v>
      </c>
      <c r="G20" s="423">
        <v>81</v>
      </c>
      <c r="H20" s="424">
        <v>168</v>
      </c>
    </row>
    <row r="21" spans="2:8" x14ac:dyDescent="0.2">
      <c r="B21" s="419" t="s">
        <v>334</v>
      </c>
      <c r="C21" s="417">
        <f t="shared" si="1"/>
        <v>95</v>
      </c>
      <c r="D21" s="416">
        <v>40</v>
      </c>
      <c r="E21" s="418">
        <v>55</v>
      </c>
      <c r="F21" s="417">
        <v>92</v>
      </c>
      <c r="G21" s="416">
        <v>40</v>
      </c>
      <c r="H21" s="418">
        <v>52</v>
      </c>
    </row>
    <row r="22" spans="2:8" x14ac:dyDescent="0.2">
      <c r="B22" s="205"/>
      <c r="C22" s="411"/>
      <c r="D22" s="416"/>
      <c r="E22" s="418"/>
      <c r="F22" s="411"/>
      <c r="G22" s="416"/>
      <c r="H22" s="418"/>
    </row>
    <row r="23" spans="2:8" x14ac:dyDescent="0.2">
      <c r="B23" s="135" t="s">
        <v>335</v>
      </c>
      <c r="C23" s="414">
        <f t="shared" ref="C23:E23" si="2">SUM(C24:C27)</f>
        <v>908</v>
      </c>
      <c r="D23" s="414">
        <f t="shared" si="2"/>
        <v>394</v>
      </c>
      <c r="E23" s="415">
        <f t="shared" si="2"/>
        <v>514</v>
      </c>
      <c r="F23" s="414">
        <v>952</v>
      </c>
      <c r="G23" s="414">
        <v>409</v>
      </c>
      <c r="H23" s="415">
        <v>543</v>
      </c>
    </row>
    <row r="24" spans="2:8" ht="12.75" customHeight="1" x14ac:dyDescent="0.2">
      <c r="B24" s="56" t="s">
        <v>336</v>
      </c>
      <c r="C24" s="417">
        <f>D24+E24</f>
        <v>840</v>
      </c>
      <c r="D24" s="416">
        <v>349</v>
      </c>
      <c r="E24" s="425">
        <v>491</v>
      </c>
      <c r="F24" s="417">
        <v>889</v>
      </c>
      <c r="G24" s="416">
        <v>367</v>
      </c>
      <c r="H24" s="425">
        <v>522</v>
      </c>
    </row>
    <row r="25" spans="2:8" x14ac:dyDescent="0.2">
      <c r="B25" s="205" t="s">
        <v>337</v>
      </c>
      <c r="C25" s="417">
        <f t="shared" ref="C25:C26" si="3">D25+E25</f>
        <v>47</v>
      </c>
      <c r="D25" s="416">
        <v>31</v>
      </c>
      <c r="E25" s="425">
        <v>16</v>
      </c>
      <c r="F25" s="417">
        <v>45</v>
      </c>
      <c r="G25" s="416">
        <v>30</v>
      </c>
      <c r="H25" s="425">
        <v>15</v>
      </c>
    </row>
    <row r="26" spans="2:8" x14ac:dyDescent="0.2">
      <c r="B26" s="205" t="s">
        <v>338</v>
      </c>
      <c r="C26" s="417">
        <f t="shared" si="3"/>
        <v>21</v>
      </c>
      <c r="D26" s="416">
        <v>14</v>
      </c>
      <c r="E26" s="425">
        <v>7</v>
      </c>
      <c r="F26" s="417">
        <v>18</v>
      </c>
      <c r="G26" s="416">
        <v>12</v>
      </c>
      <c r="H26" s="425">
        <v>6</v>
      </c>
    </row>
    <row r="27" spans="2:8" ht="14.25" hidden="1" x14ac:dyDescent="0.2">
      <c r="B27" s="205" t="s">
        <v>339</v>
      </c>
      <c r="C27" s="417"/>
      <c r="D27" s="426"/>
      <c r="E27" s="418"/>
      <c r="F27" s="417"/>
      <c r="G27" s="426"/>
      <c r="H27" s="418"/>
    </row>
    <row r="28" spans="2:8" x14ac:dyDescent="0.2">
      <c r="C28" s="411"/>
      <c r="D28" s="416"/>
      <c r="E28" s="418"/>
      <c r="F28" s="411"/>
      <c r="G28" s="416"/>
      <c r="H28" s="418"/>
    </row>
    <row r="29" spans="2:8" x14ac:dyDescent="0.2">
      <c r="B29" s="135" t="s">
        <v>340</v>
      </c>
      <c r="C29" s="411">
        <f t="shared" ref="C29:E29" si="4">SUM(C30:C34)</f>
        <v>194</v>
      </c>
      <c r="D29" s="416">
        <f t="shared" si="4"/>
        <v>104</v>
      </c>
      <c r="E29" s="418">
        <f t="shared" si="4"/>
        <v>90</v>
      </c>
      <c r="F29" s="411">
        <v>206</v>
      </c>
      <c r="G29" s="414">
        <v>116</v>
      </c>
      <c r="H29" s="427">
        <v>90</v>
      </c>
    </row>
    <row r="30" spans="2:8" x14ac:dyDescent="0.2">
      <c r="B30" s="56" t="s">
        <v>341</v>
      </c>
      <c r="C30" s="417">
        <f t="shared" si="1"/>
        <v>20</v>
      </c>
      <c r="D30" s="416">
        <v>7</v>
      </c>
      <c r="E30" s="418">
        <v>13</v>
      </c>
      <c r="F30" s="417">
        <v>19</v>
      </c>
      <c r="G30" s="416">
        <v>7</v>
      </c>
      <c r="H30" s="418">
        <v>12</v>
      </c>
    </row>
    <row r="31" spans="2:8" x14ac:dyDescent="0.2">
      <c r="B31" s="56" t="s">
        <v>342</v>
      </c>
      <c r="C31" s="417">
        <f t="shared" si="1"/>
        <v>62</v>
      </c>
      <c r="D31" s="416">
        <v>47</v>
      </c>
      <c r="E31" s="418">
        <v>15</v>
      </c>
      <c r="F31" s="417">
        <v>63</v>
      </c>
      <c r="G31" s="416">
        <v>46</v>
      </c>
      <c r="H31" s="418">
        <v>17</v>
      </c>
    </row>
    <row r="32" spans="2:8" s="135" customFormat="1" x14ac:dyDescent="0.2">
      <c r="B32" s="56" t="s">
        <v>343</v>
      </c>
      <c r="C32" s="417">
        <f t="shared" si="1"/>
        <v>103</v>
      </c>
      <c r="D32" s="416">
        <v>43</v>
      </c>
      <c r="E32" s="418">
        <v>60</v>
      </c>
      <c r="F32" s="417">
        <v>93</v>
      </c>
      <c r="G32" s="416">
        <v>39</v>
      </c>
      <c r="H32" s="418">
        <v>54</v>
      </c>
    </row>
    <row r="33" spans="2:8" x14ac:dyDescent="0.2">
      <c r="B33" s="56" t="s">
        <v>344</v>
      </c>
      <c r="C33" s="417">
        <f t="shared" si="1"/>
        <v>6</v>
      </c>
      <c r="D33" s="416">
        <v>5</v>
      </c>
      <c r="E33" s="418">
        <v>1</v>
      </c>
      <c r="F33" s="417">
        <v>5</v>
      </c>
      <c r="G33" s="416">
        <v>4</v>
      </c>
      <c r="H33" s="418">
        <v>1</v>
      </c>
    </row>
    <row r="34" spans="2:8" x14ac:dyDescent="0.2">
      <c r="B34" s="205" t="s">
        <v>345</v>
      </c>
      <c r="C34" s="417">
        <f t="shared" si="1"/>
        <v>3</v>
      </c>
      <c r="D34" s="416">
        <v>2</v>
      </c>
      <c r="E34" s="418">
        <v>1</v>
      </c>
      <c r="F34" s="417">
        <v>5</v>
      </c>
      <c r="G34" s="416">
        <v>4</v>
      </c>
      <c r="H34" s="418">
        <v>1</v>
      </c>
    </row>
    <row r="35" spans="2:8" x14ac:dyDescent="0.2">
      <c r="B35" s="205" t="s">
        <v>349</v>
      </c>
      <c r="C35" s="429" t="s">
        <v>384</v>
      </c>
      <c r="D35" s="428" t="s">
        <v>384</v>
      </c>
      <c r="E35" s="430" t="s">
        <v>384</v>
      </c>
      <c r="F35" s="429">
        <v>21</v>
      </c>
      <c r="G35" s="428">
        <v>16</v>
      </c>
      <c r="H35" s="430">
        <v>5</v>
      </c>
    </row>
    <row r="36" spans="2:8" x14ac:dyDescent="0.2">
      <c r="B36" s="188"/>
      <c r="C36" s="432"/>
      <c r="D36" s="431"/>
      <c r="E36" s="433"/>
      <c r="F36" s="434"/>
      <c r="G36" s="435"/>
      <c r="H36" s="436"/>
    </row>
    <row r="37" spans="2:8" x14ac:dyDescent="0.2">
      <c r="B37" s="437"/>
      <c r="C37" s="60"/>
      <c r="D37" s="60"/>
      <c r="E37" s="60"/>
      <c r="F37" s="220"/>
      <c r="G37" s="60"/>
      <c r="H37" s="60"/>
    </row>
    <row r="38" spans="2:8" x14ac:dyDescent="0.2">
      <c r="B38" s="224" t="s">
        <v>346</v>
      </c>
      <c r="F38" s="396"/>
      <c r="G38" s="389"/>
      <c r="H38" s="389"/>
    </row>
    <row r="41" spans="2:8" x14ac:dyDescent="0.2">
      <c r="B41" s="242"/>
    </row>
    <row r="42" spans="2:8" x14ac:dyDescent="0.2">
      <c r="B42" s="64"/>
      <c r="C42" s="64"/>
      <c r="D42" s="64"/>
      <c r="E42" s="64"/>
      <c r="F42" s="64"/>
      <c r="G42" s="64"/>
      <c r="H42" s="64"/>
    </row>
  </sheetData>
  <mergeCells count="3">
    <mergeCell ref="C8:E8"/>
    <mergeCell ref="F8:H8"/>
    <mergeCell ref="B7:H7"/>
  </mergeCells>
  <pageMargins left="0.7" right="0.7" top="0.75" bottom="0.75" header="0.3" footer="0.3"/>
  <pageSetup scale="5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758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0</xdr:col>
                <xdr:colOff>0</xdr:colOff>
                <xdr:row>0</xdr:row>
                <xdr:rowOff>114300</xdr:rowOff>
              </to>
            </anchor>
          </objectPr>
        </oleObject>
      </mc:Choice>
      <mc:Fallback>
        <oleObject progId="MSPhotoEd.3" shapeId="675841" r:id="rId4"/>
      </mc:Fallback>
    </mc:AlternateContent>
    <mc:AlternateContent xmlns:mc="http://schemas.openxmlformats.org/markup-compatibility/2006">
      <mc:Choice Requires="x14">
        <oleObject progId="MSPhotoEd.3" shapeId="675843" r:id="rId6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647700</xdr:colOff>
                <xdr:row>3</xdr:row>
                <xdr:rowOff>152400</xdr:rowOff>
              </to>
            </anchor>
          </objectPr>
        </oleObject>
      </mc:Choice>
      <mc:Fallback>
        <oleObject progId="MSPhotoEd.3" shapeId="675843" r:id="rId6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41"/>
  <sheetViews>
    <sheetView workbookViewId="0">
      <selection activeCell="F1" sqref="F1"/>
    </sheetView>
  </sheetViews>
  <sheetFormatPr defaultRowHeight="12.75" x14ac:dyDescent="0.2"/>
  <cols>
    <col min="1" max="1" width="9.140625" style="60"/>
    <col min="2" max="2" width="56.42578125" style="60" customWidth="1"/>
    <col min="3" max="16384" width="9.140625" style="60"/>
  </cols>
  <sheetData>
    <row r="3" spans="1:10" ht="15" x14ac:dyDescent="0.25">
      <c r="F3" s="199" t="s">
        <v>441</v>
      </c>
    </row>
    <row r="7" spans="1:10" ht="15.75" x14ac:dyDescent="0.25">
      <c r="A7" s="164" t="s">
        <v>412</v>
      </c>
      <c r="B7" s="202" t="s">
        <v>467</v>
      </c>
      <c r="C7" s="202"/>
      <c r="D7" s="202"/>
      <c r="E7" s="202"/>
      <c r="G7" s="140"/>
      <c r="H7" s="140"/>
      <c r="I7" s="140"/>
      <c r="J7" s="140"/>
    </row>
    <row r="8" spans="1:10" x14ac:dyDescent="0.2">
      <c r="A8" s="56"/>
      <c r="B8" s="56"/>
      <c r="C8" s="56"/>
      <c r="E8" s="56"/>
    </row>
    <row r="9" spans="1:10" x14ac:dyDescent="0.2">
      <c r="A9" s="56"/>
      <c r="E9" s="56"/>
    </row>
    <row r="10" spans="1:10" x14ac:dyDescent="0.2">
      <c r="A10" s="56"/>
      <c r="B10" s="455" t="s">
        <v>454</v>
      </c>
      <c r="C10" s="402" t="s">
        <v>455</v>
      </c>
      <c r="D10" s="403"/>
      <c r="E10" s="454"/>
    </row>
    <row r="11" spans="1:10" x14ac:dyDescent="0.2">
      <c r="A11" s="56"/>
      <c r="B11" s="456"/>
      <c r="C11" s="340" t="s">
        <v>11</v>
      </c>
      <c r="D11" s="397" t="s">
        <v>14</v>
      </c>
      <c r="E11" s="397" t="s">
        <v>13</v>
      </c>
    </row>
    <row r="12" spans="1:10" x14ac:dyDescent="0.2">
      <c r="A12" s="56"/>
      <c r="B12" s="457"/>
      <c r="C12" s="407"/>
      <c r="D12" s="406"/>
      <c r="E12" s="408"/>
    </row>
    <row r="13" spans="1:10" x14ac:dyDescent="0.2">
      <c r="A13" s="56"/>
      <c r="B13" s="458" t="s">
        <v>326</v>
      </c>
      <c r="C13" s="459">
        <v>3553</v>
      </c>
      <c r="D13" s="459">
        <v>1910</v>
      </c>
      <c r="E13" s="460">
        <v>1643</v>
      </c>
    </row>
    <row r="14" spans="1:10" x14ac:dyDescent="0.2">
      <c r="A14" s="56"/>
      <c r="B14" s="458"/>
      <c r="C14" s="461"/>
      <c r="D14" s="462"/>
      <c r="E14" s="463"/>
    </row>
    <row r="15" spans="1:10" x14ac:dyDescent="0.2">
      <c r="A15" s="56"/>
      <c r="B15" s="458" t="s">
        <v>327</v>
      </c>
      <c r="C15" s="464">
        <f>SUM(C16:C23)</f>
        <v>3269</v>
      </c>
      <c r="D15" s="464">
        <f>SUM(D16:D23)</f>
        <v>1712</v>
      </c>
      <c r="E15" s="465">
        <f>SUM(E16:E23)</f>
        <v>1557</v>
      </c>
    </row>
    <row r="16" spans="1:10" ht="15" customHeight="1" x14ac:dyDescent="0.2">
      <c r="A16" s="56"/>
      <c r="B16" s="413" t="s">
        <v>456</v>
      </c>
      <c r="C16" s="429">
        <v>203</v>
      </c>
      <c r="D16" s="428">
        <v>182</v>
      </c>
      <c r="E16" s="430">
        <v>21</v>
      </c>
    </row>
    <row r="17" spans="1:5" ht="15" customHeight="1" x14ac:dyDescent="0.2">
      <c r="A17" s="56"/>
      <c r="B17" s="413" t="s">
        <v>457</v>
      </c>
      <c r="C17" s="466">
        <v>258</v>
      </c>
      <c r="D17" s="428">
        <v>114</v>
      </c>
      <c r="E17" s="430">
        <v>144</v>
      </c>
    </row>
    <row r="18" spans="1:5" ht="15" customHeight="1" x14ac:dyDescent="0.25">
      <c r="A18" s="56"/>
      <c r="B18" s="467" t="s">
        <v>458</v>
      </c>
      <c r="C18" s="468">
        <v>833</v>
      </c>
      <c r="D18" s="468">
        <v>633</v>
      </c>
      <c r="E18" s="469">
        <v>200</v>
      </c>
    </row>
    <row r="19" spans="1:5" ht="15" customHeight="1" x14ac:dyDescent="0.25">
      <c r="A19" s="56"/>
      <c r="B19" s="467" t="s">
        <v>459</v>
      </c>
      <c r="C19" s="468">
        <v>212</v>
      </c>
      <c r="D19" s="468">
        <v>115</v>
      </c>
      <c r="E19" s="469">
        <v>97</v>
      </c>
    </row>
    <row r="20" spans="1:5" ht="15" customHeight="1" x14ac:dyDescent="0.25">
      <c r="A20" s="56"/>
      <c r="B20" s="467" t="s">
        <v>460</v>
      </c>
      <c r="C20" s="468">
        <v>103</v>
      </c>
      <c r="D20" s="468">
        <v>65</v>
      </c>
      <c r="E20" s="469">
        <v>38</v>
      </c>
    </row>
    <row r="21" spans="1:5" ht="15" customHeight="1" x14ac:dyDescent="0.25">
      <c r="A21" s="56"/>
      <c r="B21" s="413" t="s">
        <v>461</v>
      </c>
      <c r="C21" s="468">
        <v>437</v>
      </c>
      <c r="D21" s="468">
        <v>179</v>
      </c>
      <c r="E21" s="469">
        <v>258</v>
      </c>
    </row>
    <row r="22" spans="1:5" ht="15" customHeight="1" x14ac:dyDescent="0.25">
      <c r="A22" s="56"/>
      <c r="B22" s="413" t="s">
        <v>462</v>
      </c>
      <c r="C22" s="468">
        <v>1018</v>
      </c>
      <c r="D22" s="468">
        <v>364</v>
      </c>
      <c r="E22" s="469">
        <v>654</v>
      </c>
    </row>
    <row r="23" spans="1:5" ht="15" customHeight="1" x14ac:dyDescent="0.25">
      <c r="A23" s="56"/>
      <c r="B23" s="470" t="s">
        <v>463</v>
      </c>
      <c r="C23" s="468">
        <v>205</v>
      </c>
      <c r="D23" s="468">
        <v>60</v>
      </c>
      <c r="E23" s="469">
        <v>145</v>
      </c>
    </row>
    <row r="24" spans="1:5" ht="15" customHeight="1" x14ac:dyDescent="0.25">
      <c r="A24" s="56"/>
      <c r="B24" s="413"/>
      <c r="C24" s="468"/>
      <c r="D24" s="428"/>
      <c r="E24" s="430"/>
    </row>
    <row r="25" spans="1:5" ht="15" customHeight="1" x14ac:dyDescent="0.2">
      <c r="A25" s="56"/>
      <c r="B25" s="458" t="s">
        <v>335</v>
      </c>
      <c r="C25" s="464">
        <f>SUM(C27:C28)</f>
        <v>112</v>
      </c>
      <c r="D25" s="464">
        <f>SUM(D27:D28)</f>
        <v>84</v>
      </c>
      <c r="E25" s="465">
        <f>SUM(E27:E28)</f>
        <v>28</v>
      </c>
    </row>
    <row r="26" spans="1:5" ht="15" customHeight="1" x14ac:dyDescent="0.2">
      <c r="A26" s="56"/>
      <c r="B26" s="413"/>
      <c r="C26" s="429"/>
      <c r="D26" s="428"/>
      <c r="E26" s="471"/>
    </row>
    <row r="27" spans="1:5" ht="15" customHeight="1" x14ac:dyDescent="0.25">
      <c r="A27" s="56"/>
      <c r="B27" s="413" t="s">
        <v>337</v>
      </c>
      <c r="C27" s="468">
        <v>44</v>
      </c>
      <c r="D27" s="468">
        <v>30</v>
      </c>
      <c r="E27" s="469">
        <v>14</v>
      </c>
    </row>
    <row r="28" spans="1:5" ht="15" customHeight="1" x14ac:dyDescent="0.25">
      <c r="A28" s="56"/>
      <c r="B28" s="413" t="s">
        <v>338</v>
      </c>
      <c r="C28" s="468">
        <v>68</v>
      </c>
      <c r="D28" s="468">
        <v>54</v>
      </c>
      <c r="E28" s="469">
        <v>14</v>
      </c>
    </row>
    <row r="29" spans="1:5" ht="15" customHeight="1" x14ac:dyDescent="0.2">
      <c r="A29" s="56"/>
      <c r="B29" s="413"/>
      <c r="C29" s="429"/>
      <c r="D29" s="426"/>
      <c r="E29" s="430"/>
    </row>
    <row r="30" spans="1:5" ht="15" customHeight="1" x14ac:dyDescent="0.2">
      <c r="A30" s="56"/>
      <c r="B30" s="413"/>
      <c r="C30" s="461"/>
      <c r="D30" s="428"/>
      <c r="E30" s="430"/>
    </row>
    <row r="31" spans="1:5" ht="15" customHeight="1" x14ac:dyDescent="0.2">
      <c r="A31" s="56"/>
      <c r="B31" s="458" t="s">
        <v>340</v>
      </c>
      <c r="C31" s="461">
        <f>SUM(C32:C37)</f>
        <v>172</v>
      </c>
      <c r="D31" s="464">
        <f>SUM(D32:D37)</f>
        <v>114</v>
      </c>
      <c r="E31" s="472">
        <f>SUM(E32:E37)</f>
        <v>58</v>
      </c>
    </row>
    <row r="32" spans="1:5" ht="15" customHeight="1" x14ac:dyDescent="0.25">
      <c r="A32" s="56"/>
      <c r="B32" s="413" t="s">
        <v>341</v>
      </c>
      <c r="C32" s="468">
        <v>19</v>
      </c>
      <c r="D32" s="468">
        <v>7</v>
      </c>
      <c r="E32" s="469">
        <v>12</v>
      </c>
    </row>
    <row r="33" spans="1:5" ht="15" customHeight="1" x14ac:dyDescent="0.25">
      <c r="A33" s="56"/>
      <c r="B33" s="413" t="s">
        <v>342</v>
      </c>
      <c r="C33" s="468">
        <v>66</v>
      </c>
      <c r="D33" s="468">
        <v>48</v>
      </c>
      <c r="E33" s="469">
        <v>18</v>
      </c>
    </row>
    <row r="34" spans="1:5" ht="15" customHeight="1" x14ac:dyDescent="0.25">
      <c r="A34" s="135"/>
      <c r="B34" s="413" t="s">
        <v>343</v>
      </c>
      <c r="C34" s="468">
        <v>55</v>
      </c>
      <c r="D34" s="468">
        <v>35</v>
      </c>
      <c r="E34" s="469">
        <v>20</v>
      </c>
    </row>
    <row r="35" spans="1:5" ht="15" customHeight="1" x14ac:dyDescent="0.25">
      <c r="A35" s="56"/>
      <c r="B35" s="413" t="s">
        <v>464</v>
      </c>
      <c r="C35" s="468">
        <v>6</v>
      </c>
      <c r="D35" s="468">
        <v>5</v>
      </c>
      <c r="E35" s="469">
        <v>1</v>
      </c>
    </row>
    <row r="36" spans="1:5" ht="15" customHeight="1" x14ac:dyDescent="0.25">
      <c r="A36" s="56"/>
      <c r="B36" s="413" t="s">
        <v>465</v>
      </c>
      <c r="C36" s="468">
        <v>5</v>
      </c>
      <c r="D36" s="468">
        <v>3</v>
      </c>
      <c r="E36" s="469">
        <v>2</v>
      </c>
    </row>
    <row r="37" spans="1:5" ht="15" customHeight="1" x14ac:dyDescent="0.25">
      <c r="A37" s="56"/>
      <c r="B37" s="413" t="s">
        <v>349</v>
      </c>
      <c r="C37" s="468">
        <v>21</v>
      </c>
      <c r="D37" s="468">
        <v>16</v>
      </c>
      <c r="E37" s="469">
        <v>5</v>
      </c>
    </row>
    <row r="38" spans="1:5" ht="15" customHeight="1" x14ac:dyDescent="0.2">
      <c r="A38" s="56"/>
      <c r="B38" s="433"/>
      <c r="C38" s="434"/>
      <c r="D38" s="435"/>
      <c r="E38" s="436"/>
    </row>
    <row r="39" spans="1:5" x14ac:dyDescent="0.2">
      <c r="A39" s="56"/>
      <c r="E39" s="56"/>
    </row>
    <row r="40" spans="1:5" x14ac:dyDescent="0.2">
      <c r="A40" s="56"/>
      <c r="B40" s="473" t="s">
        <v>466</v>
      </c>
      <c r="C40" s="275"/>
      <c r="E40" s="56"/>
    </row>
    <row r="41" spans="1:5" x14ac:dyDescent="0.2">
      <c r="A41" s="56"/>
      <c r="B41" s="56"/>
      <c r="C41" s="56"/>
      <c r="E41" s="56"/>
    </row>
  </sheetData>
  <mergeCells count="2">
    <mergeCell ref="C10:E10"/>
    <mergeCell ref="B7:E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699393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657225</xdr:colOff>
                <xdr:row>3</xdr:row>
                <xdr:rowOff>114300</xdr:rowOff>
              </to>
            </anchor>
          </objectPr>
        </oleObject>
      </mc:Choice>
      <mc:Fallback>
        <oleObject progId="MSPhotoEd.3" shapeId="699393" r:id="rId3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G20"/>
  <sheetViews>
    <sheetView zoomScaleNormal="100" zoomScaleSheetLayoutView="83" workbookViewId="0">
      <selection activeCell="G5" sqref="G5"/>
    </sheetView>
  </sheetViews>
  <sheetFormatPr defaultRowHeight="12.75" x14ac:dyDescent="0.2"/>
  <cols>
    <col min="1" max="1" width="9.140625" style="56"/>
    <col min="2" max="2" width="26.5703125" style="56" customWidth="1"/>
    <col min="3" max="3" width="14.5703125" style="56" customWidth="1"/>
    <col min="4" max="4" width="13.85546875" style="56" customWidth="1"/>
    <col min="5" max="5" width="9.7109375" style="56" customWidth="1"/>
    <col min="6" max="6" width="9.140625" style="56"/>
    <col min="7" max="7" width="12" style="56" customWidth="1"/>
    <col min="8" max="16384" width="9.140625" style="56"/>
  </cols>
  <sheetData>
    <row r="2" spans="1:7" ht="15" x14ac:dyDescent="0.25">
      <c r="G2" s="199" t="s">
        <v>441</v>
      </c>
    </row>
    <row r="7" spans="1:7" ht="25.5" customHeight="1" x14ac:dyDescent="0.25">
      <c r="A7" s="438" t="s">
        <v>468</v>
      </c>
      <c r="B7" s="439" t="s">
        <v>413</v>
      </c>
      <c r="C7" s="439"/>
      <c r="D7" s="439"/>
      <c r="E7" s="439"/>
      <c r="F7" s="439"/>
    </row>
    <row r="8" spans="1:7" ht="25.5" customHeight="1" x14ac:dyDescent="0.25">
      <c r="A8" s="438"/>
      <c r="B8" s="440"/>
      <c r="C8" s="440"/>
      <c r="D8" s="440"/>
    </row>
    <row r="9" spans="1:7" ht="24.75" customHeight="1" x14ac:dyDescent="0.2">
      <c r="B9" s="441"/>
      <c r="C9" s="442" t="s">
        <v>422</v>
      </c>
      <c r="D9" s="442"/>
      <c r="E9" s="442"/>
      <c r="F9" s="442"/>
    </row>
    <row r="10" spans="1:7" x14ac:dyDescent="0.2">
      <c r="A10" s="60"/>
      <c r="B10" s="443"/>
      <c r="C10" s="444" t="s">
        <v>423</v>
      </c>
      <c r="D10" s="444" t="s">
        <v>424</v>
      </c>
      <c r="E10" s="445" t="s">
        <v>451</v>
      </c>
      <c r="F10" s="445"/>
    </row>
    <row r="11" spans="1:7" x14ac:dyDescent="0.2">
      <c r="A11" s="60"/>
      <c r="B11" s="446" t="s">
        <v>405</v>
      </c>
      <c r="C11" s="447" t="s">
        <v>420</v>
      </c>
      <c r="D11" s="447" t="s">
        <v>421</v>
      </c>
      <c r="E11" s="448">
        <v>3579</v>
      </c>
      <c r="F11" s="448"/>
    </row>
    <row r="12" spans="1:7" x14ac:dyDescent="0.2">
      <c r="A12" s="60"/>
      <c r="B12" s="446"/>
      <c r="C12" s="447"/>
      <c r="D12" s="447"/>
      <c r="E12" s="449"/>
      <c r="F12" s="449"/>
    </row>
    <row r="13" spans="1:7" x14ac:dyDescent="0.2">
      <c r="A13" s="60"/>
      <c r="B13" s="446" t="s">
        <v>406</v>
      </c>
      <c r="C13" s="447" t="s">
        <v>414</v>
      </c>
      <c r="D13" s="447" t="s">
        <v>417</v>
      </c>
      <c r="E13" s="449"/>
      <c r="F13" s="449">
        <v>1842</v>
      </c>
    </row>
    <row r="14" spans="1:7" x14ac:dyDescent="0.2">
      <c r="A14" s="60"/>
      <c r="B14" s="446"/>
      <c r="C14" s="447"/>
      <c r="D14" s="447"/>
      <c r="E14" s="449"/>
      <c r="F14" s="449"/>
    </row>
    <row r="15" spans="1:7" x14ac:dyDescent="0.2">
      <c r="A15" s="60"/>
      <c r="B15" s="446" t="s">
        <v>407</v>
      </c>
      <c r="C15" s="447" t="s">
        <v>415</v>
      </c>
      <c r="D15" s="447" t="s">
        <v>418</v>
      </c>
      <c r="E15" s="449"/>
      <c r="F15" s="449">
        <v>489</v>
      </c>
    </row>
    <row r="16" spans="1:7" x14ac:dyDescent="0.2">
      <c r="A16" s="60"/>
      <c r="B16" s="446"/>
      <c r="C16" s="447"/>
      <c r="D16" s="447"/>
      <c r="E16" s="449"/>
      <c r="F16" s="449"/>
    </row>
    <row r="17" spans="1:6" x14ac:dyDescent="0.2">
      <c r="A17" s="60"/>
      <c r="B17" s="450" t="s">
        <v>11</v>
      </c>
      <c r="C17" s="451" t="s">
        <v>416</v>
      </c>
      <c r="D17" s="451" t="s">
        <v>419</v>
      </c>
      <c r="E17" s="452"/>
      <c r="F17" s="452">
        <f>SUM(E11:F15)</f>
        <v>5910</v>
      </c>
    </row>
    <row r="18" spans="1:6" x14ac:dyDescent="0.2">
      <c r="B18" s="453"/>
      <c r="C18" s="453"/>
      <c r="D18" s="453"/>
    </row>
    <row r="19" spans="1:6" x14ac:dyDescent="0.2">
      <c r="B19" s="450" t="s">
        <v>408</v>
      </c>
      <c r="C19" s="450"/>
      <c r="D19" s="450"/>
    </row>
    <row r="20" spans="1:6" ht="50.25" customHeight="1" x14ac:dyDescent="0.2">
      <c r="B20" s="474" t="s">
        <v>433</v>
      </c>
      <c r="C20" s="474"/>
      <c r="D20" s="474"/>
      <c r="E20" s="474"/>
      <c r="F20" s="474"/>
    </row>
  </sheetData>
  <mergeCells count="6">
    <mergeCell ref="B20:F20"/>
    <mergeCell ref="B7:F7"/>
    <mergeCell ref="B9:B10"/>
    <mergeCell ref="E10:F10"/>
    <mergeCell ref="E11:F11"/>
    <mergeCell ref="C9:F9"/>
  </mergeCells>
  <pageMargins left="0.7" right="0.7" top="0.75" bottom="0.75" header="0.3" footer="0.3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952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657225</xdr:colOff>
                <xdr:row>3</xdr:row>
                <xdr:rowOff>114300</xdr:rowOff>
              </to>
            </anchor>
          </objectPr>
        </oleObject>
      </mc:Choice>
      <mc:Fallback>
        <oleObject progId="MSPhotoEd.3" shapeId="6952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K55"/>
  <sheetViews>
    <sheetView zoomScaleNormal="100" zoomScaleSheetLayoutView="100" workbookViewId="0">
      <selection activeCell="I2" sqref="I2"/>
    </sheetView>
  </sheetViews>
  <sheetFormatPr defaultRowHeight="12.75" x14ac:dyDescent="0.2"/>
  <cols>
    <col min="1" max="1" width="9.140625" style="56"/>
    <col min="2" max="2" width="8" style="56" customWidth="1"/>
    <col min="3" max="3" width="29" style="56" customWidth="1"/>
    <col min="4" max="6" width="11.5703125" style="56" customWidth="1"/>
    <col min="7" max="7" width="9.28515625" style="56" customWidth="1"/>
    <col min="8" max="8" width="11" style="56" customWidth="1"/>
    <col min="9" max="16384" width="9.140625" style="56"/>
  </cols>
  <sheetData>
    <row r="4" spans="2:11" ht="15" customHeight="1" x14ac:dyDescent="0.25">
      <c r="D4" s="198"/>
      <c r="E4" s="198"/>
      <c r="F4" s="198"/>
      <c r="H4" s="199" t="s">
        <v>441</v>
      </c>
    </row>
    <row r="5" spans="2:11" ht="9" customHeight="1" x14ac:dyDescent="0.2"/>
    <row r="6" spans="2:11" ht="12.75" customHeight="1" x14ac:dyDescent="0.25">
      <c r="D6" s="134"/>
      <c r="E6" s="134"/>
      <c r="F6" s="134"/>
    </row>
    <row r="7" spans="2:11" ht="12.75" customHeight="1" x14ac:dyDescent="0.25">
      <c r="C7" s="134"/>
      <c r="D7" s="134"/>
      <c r="E7" s="134"/>
      <c r="F7" s="134"/>
    </row>
    <row r="8" spans="2:11" ht="12" customHeight="1" x14ac:dyDescent="0.25">
      <c r="C8" s="140"/>
      <c r="D8" s="227"/>
      <c r="E8" s="227"/>
      <c r="F8" s="227"/>
    </row>
    <row r="9" spans="2:11" ht="15.75" x14ac:dyDescent="0.25">
      <c r="B9" s="201" t="s">
        <v>324</v>
      </c>
      <c r="C9" s="202" t="s">
        <v>439</v>
      </c>
      <c r="D9" s="202"/>
      <c r="E9" s="202"/>
      <c r="F9" s="202"/>
      <c r="G9" s="202"/>
      <c r="H9" s="202"/>
    </row>
    <row r="10" spans="2:11" ht="12.75" customHeight="1" x14ac:dyDescent="0.25">
      <c r="C10" s="228"/>
      <c r="D10" s="228"/>
      <c r="E10" s="228"/>
      <c r="F10" s="228"/>
    </row>
    <row r="11" spans="2:11" s="60" customFormat="1" ht="12.75" customHeight="1" x14ac:dyDescent="0.25">
      <c r="C11" s="228"/>
      <c r="D11" s="228"/>
      <c r="E11" s="228"/>
      <c r="F11" s="228"/>
      <c r="I11" s="56"/>
      <c r="J11" s="56"/>
      <c r="K11" s="56"/>
    </row>
    <row r="12" spans="2:11" s="60" customFormat="1" ht="14.25" x14ac:dyDescent="0.2">
      <c r="C12" s="229"/>
      <c r="D12" s="204">
        <v>2010</v>
      </c>
      <c r="E12" s="204">
        <v>2011</v>
      </c>
      <c r="F12" s="204">
        <v>2012</v>
      </c>
      <c r="G12" s="203" t="s">
        <v>450</v>
      </c>
      <c r="H12" s="204">
        <v>2014</v>
      </c>
      <c r="I12" s="56"/>
      <c r="J12" s="56"/>
      <c r="K12" s="56"/>
    </row>
    <row r="13" spans="2:11" x14ac:dyDescent="0.2">
      <c r="C13" s="135"/>
      <c r="D13" s="209"/>
      <c r="E13" s="209"/>
      <c r="F13" s="209"/>
      <c r="G13" s="209"/>
      <c r="H13" s="209"/>
    </row>
    <row r="14" spans="2:11" x14ac:dyDescent="0.2">
      <c r="C14" s="206" t="s">
        <v>208</v>
      </c>
      <c r="D14" s="178">
        <f>SUM(D15:D16)</f>
        <v>45068</v>
      </c>
      <c r="E14" s="178">
        <f>SUM(E15:E16)</f>
        <v>45450</v>
      </c>
      <c r="F14" s="178">
        <v>46375</v>
      </c>
      <c r="G14" s="207">
        <v>46394.17</v>
      </c>
      <c r="H14" s="207">
        <v>47895.72</v>
      </c>
    </row>
    <row r="15" spans="2:11" x14ac:dyDescent="0.2">
      <c r="C15" s="172" t="s">
        <v>53</v>
      </c>
      <c r="D15" s="173">
        <v>23309</v>
      </c>
      <c r="E15" s="173">
        <v>23569</v>
      </c>
      <c r="F15" s="173">
        <v>24547</v>
      </c>
      <c r="G15" s="208">
        <v>25496.62</v>
      </c>
      <c r="H15" s="208">
        <v>25713.7</v>
      </c>
    </row>
    <row r="16" spans="2:11" x14ac:dyDescent="0.2">
      <c r="C16" s="172" t="s">
        <v>80</v>
      </c>
      <c r="D16" s="173">
        <v>21759</v>
      </c>
      <c r="E16" s="173">
        <v>21881</v>
      </c>
      <c r="F16" s="173">
        <v>21828</v>
      </c>
      <c r="G16" s="208">
        <v>20897.55</v>
      </c>
      <c r="H16" s="208">
        <v>22182.02</v>
      </c>
    </row>
    <row r="17" spans="3:8" x14ac:dyDescent="0.2">
      <c r="C17" s="135"/>
      <c r="D17" s="209"/>
      <c r="E17" s="209"/>
      <c r="F17" s="209"/>
      <c r="G17" s="209"/>
      <c r="H17" s="209"/>
    </row>
    <row r="18" spans="3:8" x14ac:dyDescent="0.2">
      <c r="C18" s="206" t="s">
        <v>26</v>
      </c>
      <c r="D18" s="178">
        <f t="shared" ref="D18" si="0">SUM(D19:D20)</f>
        <v>37313</v>
      </c>
      <c r="E18" s="178">
        <f>SUM(E19:E20)</f>
        <v>37620</v>
      </c>
      <c r="F18" s="178">
        <v>38811</v>
      </c>
      <c r="G18" s="66">
        <v>38521</v>
      </c>
      <c r="H18" s="66">
        <v>39581.75</v>
      </c>
    </row>
    <row r="19" spans="3:8" x14ac:dyDescent="0.2">
      <c r="C19" s="172" t="s">
        <v>53</v>
      </c>
      <c r="D19" s="173">
        <v>17506</v>
      </c>
      <c r="E19" s="173">
        <v>17701</v>
      </c>
      <c r="F19" s="173">
        <v>18418</v>
      </c>
      <c r="G19" s="184">
        <v>19336.580000000002</v>
      </c>
      <c r="H19" s="184">
        <v>19688.93</v>
      </c>
    </row>
    <row r="20" spans="3:8" x14ac:dyDescent="0.2">
      <c r="C20" s="172" t="s">
        <v>80</v>
      </c>
      <c r="D20" s="173">
        <v>19807</v>
      </c>
      <c r="E20" s="173">
        <v>19919</v>
      </c>
      <c r="F20" s="173">
        <v>20393</v>
      </c>
      <c r="G20" s="184">
        <v>19184.689999999999</v>
      </c>
      <c r="H20" s="184">
        <v>19892.82</v>
      </c>
    </row>
    <row r="21" spans="3:8" ht="10.5" customHeight="1" x14ac:dyDescent="0.2">
      <c r="C21" s="135"/>
      <c r="D21" s="178"/>
      <c r="E21" s="178"/>
      <c r="F21" s="178"/>
      <c r="G21" s="178"/>
      <c r="H21" s="178"/>
    </row>
    <row r="22" spans="3:8" x14ac:dyDescent="0.2">
      <c r="C22" s="206" t="s">
        <v>206</v>
      </c>
      <c r="D22" s="178">
        <f ca="1">SUM(D22:D24)</f>
        <v>34983</v>
      </c>
      <c r="E22" s="178">
        <f ca="1">SUM(E22:E24)</f>
        <v>35267</v>
      </c>
      <c r="F22" s="178">
        <v>36401</v>
      </c>
      <c r="G22" s="210">
        <v>36105.910000000003</v>
      </c>
      <c r="H22" s="210">
        <v>37722.53</v>
      </c>
    </row>
    <row r="23" spans="3:8" x14ac:dyDescent="0.2">
      <c r="C23" s="172" t="s">
        <v>53</v>
      </c>
      <c r="D23" s="173">
        <v>15793</v>
      </c>
      <c r="E23" s="173">
        <v>15969</v>
      </c>
      <c r="F23" s="173">
        <v>16493</v>
      </c>
      <c r="G23" s="211">
        <v>17518.13</v>
      </c>
      <c r="H23" s="211">
        <v>18127.349999999999</v>
      </c>
    </row>
    <row r="24" spans="3:8" x14ac:dyDescent="0.2">
      <c r="C24" s="172" t="s">
        <v>80</v>
      </c>
      <c r="D24" s="173">
        <v>19190</v>
      </c>
      <c r="E24" s="173">
        <v>19298</v>
      </c>
      <c r="F24" s="173">
        <v>19908</v>
      </c>
      <c r="G24" s="211">
        <v>18587.78</v>
      </c>
      <c r="H24" s="211">
        <v>19595.18</v>
      </c>
    </row>
    <row r="25" spans="3:8" x14ac:dyDescent="0.2">
      <c r="C25" s="230"/>
      <c r="D25" s="178"/>
      <c r="E25" s="178"/>
      <c r="F25" s="178"/>
      <c r="G25" s="178"/>
      <c r="H25" s="178"/>
    </row>
    <row r="26" spans="3:8" x14ac:dyDescent="0.2">
      <c r="C26" s="206" t="s">
        <v>207</v>
      </c>
      <c r="D26" s="178">
        <f>SUM(D27:D28)</f>
        <v>2280</v>
      </c>
      <c r="E26" s="178">
        <f>SUM(E27:E28)</f>
        <v>2353</v>
      </c>
      <c r="F26" s="178">
        <v>2410</v>
      </c>
      <c r="G26" s="66">
        <v>2415.36</v>
      </c>
      <c r="H26" s="66">
        <v>1859.22</v>
      </c>
    </row>
    <row r="27" spans="3:8" x14ac:dyDescent="0.2">
      <c r="C27" s="172" t="s">
        <v>53</v>
      </c>
      <c r="D27" s="173">
        <v>1676</v>
      </c>
      <c r="E27" s="173">
        <v>1732</v>
      </c>
      <c r="F27" s="173">
        <v>1925</v>
      </c>
      <c r="G27" s="181">
        <v>1818.45</v>
      </c>
      <c r="H27" s="181">
        <v>1561.58</v>
      </c>
    </row>
    <row r="28" spans="3:8" x14ac:dyDescent="0.2">
      <c r="C28" s="172" t="s">
        <v>80</v>
      </c>
      <c r="D28" s="173">
        <v>604</v>
      </c>
      <c r="E28" s="173">
        <v>621</v>
      </c>
      <c r="F28" s="173">
        <v>485</v>
      </c>
      <c r="G28" s="181">
        <v>596.91</v>
      </c>
      <c r="H28" s="181">
        <v>297.64</v>
      </c>
    </row>
    <row r="29" spans="3:8" x14ac:dyDescent="0.2">
      <c r="C29" s="231"/>
      <c r="D29" s="232"/>
      <c r="E29" s="232"/>
      <c r="F29" s="232"/>
      <c r="G29" s="232"/>
      <c r="H29" s="232"/>
    </row>
    <row r="30" spans="3:8" x14ac:dyDescent="0.2">
      <c r="C30" s="206" t="s">
        <v>302</v>
      </c>
      <c r="D30" s="178">
        <f>SUM(D31:D32)</f>
        <v>7754</v>
      </c>
      <c r="E30" s="178">
        <f>SUM(E31:E32)</f>
        <v>7830</v>
      </c>
      <c r="F30" s="178">
        <v>7564</v>
      </c>
      <c r="G30" s="66">
        <v>7872.9</v>
      </c>
      <c r="H30" s="66">
        <v>8313.9599999999991</v>
      </c>
    </row>
    <row r="31" spans="3:8" x14ac:dyDescent="0.2">
      <c r="C31" s="172" t="s">
        <v>53</v>
      </c>
      <c r="D31" s="173">
        <v>5803</v>
      </c>
      <c r="E31" s="173">
        <v>5868</v>
      </c>
      <c r="F31" s="173">
        <v>6129</v>
      </c>
      <c r="G31" s="181">
        <v>6160.04</v>
      </c>
      <c r="H31" s="181">
        <v>6024.77</v>
      </c>
    </row>
    <row r="32" spans="3:8" x14ac:dyDescent="0.2">
      <c r="C32" s="172" t="s">
        <v>92</v>
      </c>
      <c r="D32" s="173">
        <v>1951</v>
      </c>
      <c r="E32" s="173">
        <v>1962</v>
      </c>
      <c r="F32" s="173">
        <v>1435</v>
      </c>
      <c r="G32" s="181">
        <v>1712.86</v>
      </c>
      <c r="H32" s="181">
        <v>2289.1999999999998</v>
      </c>
    </row>
    <row r="34" spans="2:8" x14ac:dyDescent="0.2">
      <c r="C34" s="206" t="s">
        <v>315</v>
      </c>
      <c r="D34" s="233">
        <f t="shared" ref="D34:E36" si="1">(D18/D14)*100</f>
        <v>82.792668855951007</v>
      </c>
      <c r="E34" s="233">
        <f t="shared" si="1"/>
        <v>82.772277227722768</v>
      </c>
      <c r="F34" s="233">
        <v>83.7</v>
      </c>
      <c r="G34" s="213">
        <f t="shared" ref="G34:H36" si="2">+G18/G14*100</f>
        <v>83.02982896342364</v>
      </c>
      <c r="H34" s="213">
        <f t="shared" si="2"/>
        <v>82.641517864226699</v>
      </c>
    </row>
    <row r="35" spans="2:8" x14ac:dyDescent="0.2">
      <c r="C35" s="172" t="s">
        <v>53</v>
      </c>
      <c r="D35" s="214">
        <f t="shared" si="1"/>
        <v>75.104037067227253</v>
      </c>
      <c r="E35" s="214">
        <f t="shared" si="1"/>
        <v>75.102889388603671</v>
      </c>
      <c r="F35" s="214">
        <v>75</v>
      </c>
      <c r="G35" s="215">
        <f t="shared" si="2"/>
        <v>75.839777978414403</v>
      </c>
      <c r="H35" s="215">
        <f t="shared" si="2"/>
        <v>76.56980520111847</v>
      </c>
    </row>
    <row r="36" spans="2:8" x14ac:dyDescent="0.2">
      <c r="C36" s="172" t="s">
        <v>92</v>
      </c>
      <c r="D36" s="214">
        <f t="shared" si="1"/>
        <v>91.028999494462056</v>
      </c>
      <c r="E36" s="214">
        <f t="shared" si="1"/>
        <v>91.033316576024859</v>
      </c>
      <c r="F36" s="214">
        <v>93.4</v>
      </c>
      <c r="G36" s="215">
        <f t="shared" si="2"/>
        <v>91.803536778234758</v>
      </c>
      <c r="H36" s="215">
        <f t="shared" si="2"/>
        <v>89.67992996129297</v>
      </c>
    </row>
    <row r="37" spans="2:8" x14ac:dyDescent="0.2">
      <c r="B37" s="60"/>
      <c r="D37" s="234"/>
      <c r="E37" s="234"/>
      <c r="F37" s="234"/>
      <c r="G37" s="234"/>
      <c r="H37" s="234"/>
    </row>
    <row r="38" spans="2:8" x14ac:dyDescent="0.2">
      <c r="C38" s="206" t="s">
        <v>81</v>
      </c>
      <c r="D38" s="212">
        <f>(D26/D18)*100</f>
        <v>6.1104708814622253</v>
      </c>
      <c r="E38" s="212">
        <f>(E26/E18)*100</f>
        <v>6.2546517809675715</v>
      </c>
      <c r="F38" s="212">
        <v>6.2</v>
      </c>
      <c r="G38" s="213">
        <f t="shared" ref="G38:H40" si="3">+G26/G18*100</f>
        <v>6.2702422055502192</v>
      </c>
      <c r="H38" s="213">
        <f t="shared" si="3"/>
        <v>4.6971647286944114</v>
      </c>
    </row>
    <row r="39" spans="2:8" x14ac:dyDescent="0.2">
      <c r="C39" s="172" t="s">
        <v>53</v>
      </c>
      <c r="D39" s="214">
        <v>9.8000000000000007</v>
      </c>
      <c r="E39" s="214">
        <v>9.8000000000000007</v>
      </c>
      <c r="F39" s="214">
        <v>10.5</v>
      </c>
      <c r="G39" s="217">
        <f t="shared" si="3"/>
        <v>9.4041966056045059</v>
      </c>
      <c r="H39" s="217">
        <f t="shared" si="3"/>
        <v>7.9312588342789576</v>
      </c>
    </row>
    <row r="40" spans="2:8" x14ac:dyDescent="0.2">
      <c r="C40" s="172" t="s">
        <v>92</v>
      </c>
      <c r="D40" s="214">
        <v>3.1</v>
      </c>
      <c r="E40" s="214">
        <v>3.1</v>
      </c>
      <c r="F40" s="214">
        <v>2.4</v>
      </c>
      <c r="G40" s="217">
        <f t="shared" si="3"/>
        <v>3.1113872572348056</v>
      </c>
      <c r="H40" s="217">
        <f t="shared" si="3"/>
        <v>1.4962182335133982</v>
      </c>
    </row>
    <row r="41" spans="2:8" x14ac:dyDescent="0.2">
      <c r="C41" s="235"/>
      <c r="D41" s="236"/>
      <c r="E41" s="236"/>
      <c r="F41" s="236"/>
      <c r="G41" s="236"/>
      <c r="H41" s="236"/>
    </row>
    <row r="42" spans="2:8" x14ac:dyDescent="0.2">
      <c r="C42" s="237"/>
      <c r="D42" s="60"/>
      <c r="E42" s="60"/>
      <c r="F42" s="60"/>
    </row>
    <row r="43" spans="2:8" x14ac:dyDescent="0.2">
      <c r="C43" s="205" t="s">
        <v>453</v>
      </c>
    </row>
    <row r="47" spans="2:8" x14ac:dyDescent="0.2">
      <c r="B47" s="60"/>
      <c r="G47" s="238"/>
      <c r="H47" s="239"/>
    </row>
    <row r="48" spans="2:8" x14ac:dyDescent="0.2">
      <c r="B48" s="60"/>
      <c r="H48" s="239"/>
    </row>
    <row r="49" spans="2:8" x14ac:dyDescent="0.2">
      <c r="B49" s="60"/>
    </row>
    <row r="50" spans="2:8" x14ac:dyDescent="0.2">
      <c r="B50" s="60"/>
    </row>
    <row r="51" spans="2:8" x14ac:dyDescent="0.2">
      <c r="B51" s="60"/>
      <c r="G51" s="240"/>
      <c r="H51" s="240"/>
    </row>
    <row r="52" spans="2:8" x14ac:dyDescent="0.2">
      <c r="B52" s="60"/>
      <c r="G52" s="234"/>
      <c r="H52" s="234"/>
    </row>
    <row r="53" spans="2:8" ht="13.5" customHeight="1" x14ac:dyDescent="0.2">
      <c r="B53" s="241"/>
    </row>
    <row r="54" spans="2:8" ht="9.75" customHeight="1" x14ac:dyDescent="0.2">
      <c r="B54" s="242"/>
    </row>
    <row r="55" spans="2:8" x14ac:dyDescent="0.2">
      <c r="B55" s="243"/>
      <c r="G55" s="244"/>
    </row>
  </sheetData>
  <customSheetViews>
    <customSheetView guid="{F4665436-DFC3-47B1-A482-DE3E62B43168}" showPageBreaks="1" printArea="1" hiddenRows="1" hiddenColumns="1" view="pageBreakPreview" showRuler="0">
      <selection activeCell="AL52" sqref="AL52"/>
      <pageMargins left="0.75" right="0.75" top="1" bottom="1" header="0.5" footer="0.5"/>
      <printOptions horizontalCentered="1"/>
      <pageSetup scale="75" orientation="portrait" horizontalDpi="300" verticalDpi="300" r:id="rId1"/>
      <headerFooter alignWithMargins="0"/>
    </customSheetView>
  </customSheetViews>
  <mergeCells count="2">
    <mergeCell ref="D8:F8"/>
    <mergeCell ref="C9:H9"/>
  </mergeCells>
  <phoneticPr fontId="8" type="noConversion"/>
  <printOptions horizontalCentered="1"/>
  <pageMargins left="0.75" right="0.75" top="1" bottom="1" header="0.5" footer="0.5"/>
  <pageSetup scale="76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MSPhotoEd.3" shapeId="2050" r:id="rId5">
          <objectPr defaultSize="0" autoPict="0" r:id="rId6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2</xdr:col>
                <xdr:colOff>19050</xdr:colOff>
                <xdr:row>3</xdr:row>
                <xdr:rowOff>66675</xdr:rowOff>
              </to>
            </anchor>
          </objectPr>
        </oleObject>
      </mc:Choice>
      <mc:Fallback>
        <oleObject progId="MSPhotoEd.3" shapeId="2050" r:id="rId5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9"/>
  <sheetViews>
    <sheetView topLeftCell="A49" workbookViewId="0">
      <selection activeCell="B40" sqref="B40"/>
    </sheetView>
  </sheetViews>
  <sheetFormatPr defaultRowHeight="12.75" x14ac:dyDescent="0.2"/>
  <sheetData>
    <row r="4" spans="1:16" x14ac:dyDescent="0.2">
      <c r="A4" s="149" t="s">
        <v>173</v>
      </c>
      <c r="B4" s="149"/>
      <c r="C4" s="149"/>
      <c r="D4" s="149"/>
      <c r="E4" s="149"/>
      <c r="F4" s="149"/>
      <c r="G4" s="149"/>
    </row>
    <row r="6" spans="1:16" x14ac:dyDescent="0.2">
      <c r="A6" s="74" t="s">
        <v>174</v>
      </c>
      <c r="B6" s="148" t="s">
        <v>11</v>
      </c>
      <c r="C6" s="148"/>
      <c r="D6" s="150" t="s">
        <v>13</v>
      </c>
      <c r="E6" s="150"/>
      <c r="F6" s="148" t="s">
        <v>14</v>
      </c>
      <c r="G6" s="148"/>
      <c r="H6" s="44"/>
      <c r="I6" s="148" t="s">
        <v>175</v>
      </c>
      <c r="J6" s="148"/>
      <c r="M6" t="s">
        <v>191</v>
      </c>
    </row>
    <row r="7" spans="1:16" x14ac:dyDescent="0.2">
      <c r="A7" s="63"/>
      <c r="B7" s="75" t="s">
        <v>176</v>
      </c>
      <c r="C7" s="75" t="s">
        <v>177</v>
      </c>
      <c r="D7" s="75" t="s">
        <v>176</v>
      </c>
      <c r="E7" s="75" t="s">
        <v>177</v>
      </c>
      <c r="F7" s="75" t="s">
        <v>176</v>
      </c>
      <c r="G7" s="75" t="s">
        <v>177</v>
      </c>
      <c r="H7" s="68"/>
      <c r="I7" s="62" t="s">
        <v>13</v>
      </c>
      <c r="J7" s="62" t="s">
        <v>14</v>
      </c>
      <c r="M7" t="s">
        <v>160</v>
      </c>
    </row>
    <row r="8" spans="1:16" x14ac:dyDescent="0.2">
      <c r="A8" s="76"/>
      <c r="B8" s="76"/>
      <c r="C8" s="76"/>
      <c r="D8" s="76"/>
      <c r="E8" s="76"/>
      <c r="F8" s="76"/>
      <c r="G8" s="76"/>
      <c r="N8" t="s">
        <v>11</v>
      </c>
      <c r="O8" t="s">
        <v>13</v>
      </c>
      <c r="P8" t="s">
        <v>14</v>
      </c>
    </row>
    <row r="9" spans="1:16" x14ac:dyDescent="0.2">
      <c r="A9" s="61" t="s">
        <v>11</v>
      </c>
      <c r="B9" s="73">
        <f t="shared" ref="B9:G9" si="0">SUM(B11:B24)</f>
        <v>52830</v>
      </c>
      <c r="C9" s="77">
        <f t="shared" si="0"/>
        <v>3707.3684210526317</v>
      </c>
      <c r="D9" s="73">
        <f t="shared" si="0"/>
        <v>26255</v>
      </c>
      <c r="E9" s="77">
        <f t="shared" si="0"/>
        <v>3201.8292682926826</v>
      </c>
      <c r="F9" s="73">
        <f t="shared" si="0"/>
        <v>26575</v>
      </c>
      <c r="G9" s="77">
        <f t="shared" si="0"/>
        <v>4392.5619834710742</v>
      </c>
      <c r="I9" s="77">
        <f>(D9/B9)*100</f>
        <v>49.697141775506346</v>
      </c>
      <c r="J9" s="77">
        <f>(F9/B9)*100</f>
        <v>50.302858224493662</v>
      </c>
    </row>
    <row r="10" spans="1:16" x14ac:dyDescent="0.2">
      <c r="A10" s="24"/>
      <c r="B10" s="24"/>
      <c r="C10" s="78"/>
      <c r="D10" s="24"/>
      <c r="E10" s="78"/>
      <c r="F10" s="24"/>
      <c r="G10" s="78"/>
    </row>
    <row r="11" spans="1:16" x14ac:dyDescent="0.2">
      <c r="A11" s="67" t="s">
        <v>178</v>
      </c>
      <c r="B11" s="59">
        <f t="shared" ref="B11:B24" si="1">+D11+F11</f>
        <v>3930</v>
      </c>
      <c r="C11" s="78">
        <f t="shared" ref="C11:C24" si="2">+B11/B$23*100</f>
        <v>275.78947368421052</v>
      </c>
      <c r="D11" s="59">
        <v>2030</v>
      </c>
      <c r="E11" s="79">
        <f t="shared" ref="E11:E24" si="3">+D11/D$23*100</f>
        <v>247.5609756097561</v>
      </c>
      <c r="F11" s="59">
        <v>1900</v>
      </c>
      <c r="G11" s="79">
        <f t="shared" ref="G11:G24" si="4">+F11/F$23*100</f>
        <v>314.04958677685954</v>
      </c>
      <c r="I11" s="79">
        <f>(D11/B11)*100</f>
        <v>51.653944020356235</v>
      </c>
      <c r="J11" s="79">
        <f t="shared" ref="J11:J24" si="5">(F11/B11)*100</f>
        <v>48.346055979643765</v>
      </c>
      <c r="M11" t="s">
        <v>11</v>
      </c>
      <c r="N11">
        <v>84.174373699835527</v>
      </c>
      <c r="O11">
        <v>87.95486897289679</v>
      </c>
      <c r="P11">
        <v>80.571715204841851</v>
      </c>
    </row>
    <row r="12" spans="1:16" x14ac:dyDescent="0.2">
      <c r="A12" s="67" t="s">
        <v>179</v>
      </c>
      <c r="B12" s="59">
        <f t="shared" si="1"/>
        <v>2960</v>
      </c>
      <c r="C12" s="78">
        <f t="shared" si="2"/>
        <v>207.71929824561403</v>
      </c>
      <c r="D12" s="59">
        <v>1615</v>
      </c>
      <c r="E12" s="79">
        <f t="shared" si="3"/>
        <v>196.95121951219511</v>
      </c>
      <c r="F12" s="59">
        <v>1345</v>
      </c>
      <c r="G12" s="79">
        <f t="shared" si="4"/>
        <v>222.31404958677686</v>
      </c>
      <c r="I12" s="79">
        <f t="shared" ref="I12:I24" si="6">(D12/B12)*100</f>
        <v>54.560810810810814</v>
      </c>
      <c r="J12" s="79">
        <f t="shared" si="5"/>
        <v>45.439189189189186</v>
      </c>
    </row>
    <row r="13" spans="1:16" x14ac:dyDescent="0.2">
      <c r="A13" s="67" t="s">
        <v>180</v>
      </c>
      <c r="B13" s="59">
        <f t="shared" si="1"/>
        <v>3050</v>
      </c>
      <c r="C13" s="78">
        <f t="shared" si="2"/>
        <v>214.03508771929825</v>
      </c>
      <c r="D13" s="59">
        <v>1670</v>
      </c>
      <c r="E13" s="79">
        <f t="shared" si="3"/>
        <v>203.65853658536585</v>
      </c>
      <c r="F13" s="59">
        <v>1380</v>
      </c>
      <c r="G13" s="79">
        <f t="shared" si="4"/>
        <v>228.099173553719</v>
      </c>
      <c r="I13" s="79">
        <f t="shared" si="6"/>
        <v>54.754098360655732</v>
      </c>
      <c r="J13" s="79">
        <f t="shared" si="5"/>
        <v>45.245901639344261</v>
      </c>
      <c r="M13" t="s">
        <v>56</v>
      </c>
    </row>
    <row r="14" spans="1:16" x14ac:dyDescent="0.2">
      <c r="A14" s="67" t="s">
        <v>82</v>
      </c>
      <c r="B14" s="59">
        <f t="shared" si="1"/>
        <v>2800</v>
      </c>
      <c r="C14" s="78">
        <f t="shared" si="2"/>
        <v>196.49122807017542</v>
      </c>
      <c r="D14" s="59">
        <v>1365</v>
      </c>
      <c r="E14" s="79">
        <f t="shared" si="3"/>
        <v>166.46341463414635</v>
      </c>
      <c r="F14" s="59">
        <v>1435</v>
      </c>
      <c r="G14" s="79">
        <f t="shared" si="4"/>
        <v>237.19008264462809</v>
      </c>
      <c r="I14" s="79">
        <f t="shared" si="6"/>
        <v>48.75</v>
      </c>
      <c r="J14" s="79">
        <f t="shared" si="5"/>
        <v>51.249999999999993</v>
      </c>
      <c r="M14" t="s">
        <v>192</v>
      </c>
      <c r="N14">
        <v>77.28347770139024</v>
      </c>
      <c r="O14">
        <v>81.636497368518633</v>
      </c>
      <c r="P14">
        <v>73.43572756475244</v>
      </c>
    </row>
    <row r="15" spans="1:16" x14ac:dyDescent="0.2">
      <c r="A15" s="67" t="s">
        <v>83</v>
      </c>
      <c r="B15" s="59">
        <f t="shared" si="1"/>
        <v>2425</v>
      </c>
      <c r="C15" s="78">
        <f t="shared" si="2"/>
        <v>170.17543859649123</v>
      </c>
      <c r="D15" s="59">
        <v>1180</v>
      </c>
      <c r="E15" s="79">
        <f t="shared" si="3"/>
        <v>143.90243902439025</v>
      </c>
      <c r="F15" s="59">
        <v>1245</v>
      </c>
      <c r="G15" s="79">
        <f t="shared" si="4"/>
        <v>205.78512396694214</v>
      </c>
      <c r="I15" s="79">
        <f t="shared" si="6"/>
        <v>48.659793814432987</v>
      </c>
      <c r="J15" s="79">
        <f t="shared" si="5"/>
        <v>51.340206185567006</v>
      </c>
      <c r="M15" t="s">
        <v>193</v>
      </c>
      <c r="N15">
        <v>92.528581753798349</v>
      </c>
      <c r="O15">
        <v>94.984805959333855</v>
      </c>
      <c r="P15">
        <v>89.960086033488849</v>
      </c>
    </row>
    <row r="16" spans="1:16" x14ac:dyDescent="0.2">
      <c r="A16" s="67" t="s">
        <v>181</v>
      </c>
      <c r="B16" s="59">
        <f t="shared" si="1"/>
        <v>4845</v>
      </c>
      <c r="C16" s="78">
        <f t="shared" si="2"/>
        <v>340</v>
      </c>
      <c r="D16" s="59">
        <v>2095</v>
      </c>
      <c r="E16" s="79">
        <f t="shared" si="3"/>
        <v>255.48780487804876</v>
      </c>
      <c r="F16" s="59">
        <v>2750</v>
      </c>
      <c r="G16" s="79">
        <f t="shared" si="4"/>
        <v>454.54545454545456</v>
      </c>
      <c r="I16" s="79">
        <f t="shared" si="6"/>
        <v>43.240454076367392</v>
      </c>
      <c r="J16" s="79">
        <f t="shared" si="5"/>
        <v>56.759545923632615</v>
      </c>
    </row>
    <row r="17" spans="1:16" x14ac:dyDescent="0.2">
      <c r="A17" s="67" t="s">
        <v>182</v>
      </c>
      <c r="B17" s="59">
        <f t="shared" si="1"/>
        <v>5620</v>
      </c>
      <c r="C17" s="78">
        <f t="shared" si="2"/>
        <v>394.38596491228066</v>
      </c>
      <c r="D17" s="59">
        <v>2775</v>
      </c>
      <c r="E17" s="79">
        <f t="shared" si="3"/>
        <v>338.41463414634148</v>
      </c>
      <c r="F17" s="59">
        <v>2845</v>
      </c>
      <c r="G17" s="79">
        <f t="shared" si="4"/>
        <v>470.24793388429754</v>
      </c>
      <c r="I17" s="79">
        <f t="shared" si="6"/>
        <v>49.377224199288257</v>
      </c>
      <c r="J17" s="79">
        <f t="shared" si="5"/>
        <v>50.622775800711736</v>
      </c>
      <c r="M17" t="s">
        <v>194</v>
      </c>
    </row>
    <row r="18" spans="1:16" x14ac:dyDescent="0.2">
      <c r="A18" s="67" t="s">
        <v>183</v>
      </c>
      <c r="B18" s="59">
        <f t="shared" si="1"/>
        <v>6010</v>
      </c>
      <c r="C18" s="78">
        <f t="shared" si="2"/>
        <v>421.75438596491227</v>
      </c>
      <c r="D18" s="59">
        <v>2970</v>
      </c>
      <c r="E18" s="79">
        <f t="shared" si="3"/>
        <v>362.19512195121951</v>
      </c>
      <c r="F18" s="59">
        <v>3040</v>
      </c>
      <c r="G18" s="79">
        <f t="shared" si="4"/>
        <v>502.47933884297521</v>
      </c>
      <c r="I18" s="79">
        <f t="shared" si="6"/>
        <v>49.417637271214645</v>
      </c>
      <c r="J18" s="79">
        <f t="shared" si="5"/>
        <v>50.582362728785355</v>
      </c>
      <c r="M18" t="s">
        <v>7</v>
      </c>
      <c r="N18">
        <v>55.709986445817741</v>
      </c>
      <c r="O18">
        <v>55.897544753413996</v>
      </c>
      <c r="P18">
        <v>55.531919657851724</v>
      </c>
    </row>
    <row r="19" spans="1:16" x14ac:dyDescent="0.2">
      <c r="A19" s="67" t="s">
        <v>184</v>
      </c>
      <c r="B19" s="59">
        <f t="shared" si="1"/>
        <v>5225</v>
      </c>
      <c r="C19" s="78">
        <f t="shared" si="2"/>
        <v>366.66666666666663</v>
      </c>
      <c r="D19" s="59">
        <v>2735</v>
      </c>
      <c r="E19" s="79">
        <f t="shared" si="3"/>
        <v>333.53658536585368</v>
      </c>
      <c r="F19" s="59">
        <v>2490</v>
      </c>
      <c r="G19" s="79">
        <f t="shared" si="4"/>
        <v>411.57024793388427</v>
      </c>
      <c r="I19" s="79">
        <f t="shared" si="6"/>
        <v>52.344497607655505</v>
      </c>
      <c r="J19" s="79">
        <f t="shared" si="5"/>
        <v>47.655502392344495</v>
      </c>
      <c r="M19" t="s">
        <v>8</v>
      </c>
      <c r="N19">
        <v>93.959872718650075</v>
      </c>
      <c r="O19">
        <v>95.840934865144717</v>
      </c>
      <c r="P19">
        <v>92.32233048604256</v>
      </c>
    </row>
    <row r="20" spans="1:16" x14ac:dyDescent="0.2">
      <c r="A20" s="67" t="s">
        <v>185</v>
      </c>
      <c r="B20" s="59">
        <f t="shared" si="1"/>
        <v>5310</v>
      </c>
      <c r="C20" s="78">
        <f t="shared" si="2"/>
        <v>372.63157894736844</v>
      </c>
      <c r="D20" s="59">
        <v>2720</v>
      </c>
      <c r="E20" s="79">
        <f t="shared" si="3"/>
        <v>331.70731707317071</v>
      </c>
      <c r="F20" s="59">
        <v>2590</v>
      </c>
      <c r="G20" s="79">
        <f t="shared" si="4"/>
        <v>428.09917355371903</v>
      </c>
      <c r="I20" s="79">
        <f t="shared" si="6"/>
        <v>51.224105461393599</v>
      </c>
      <c r="J20" s="79">
        <f t="shared" si="5"/>
        <v>48.775894538606401</v>
      </c>
      <c r="M20" t="s">
        <v>9</v>
      </c>
      <c r="N20">
        <v>95.333922275630329</v>
      </c>
      <c r="O20">
        <v>98.527605426990931</v>
      </c>
      <c r="P20">
        <v>92.040061733526585</v>
      </c>
    </row>
    <row r="21" spans="1:16" x14ac:dyDescent="0.2">
      <c r="A21" s="67" t="s">
        <v>186</v>
      </c>
      <c r="B21" s="59">
        <f t="shared" si="1"/>
        <v>3320</v>
      </c>
      <c r="C21" s="78">
        <f t="shared" si="2"/>
        <v>232.98245614035091</v>
      </c>
      <c r="D21" s="59">
        <v>1575</v>
      </c>
      <c r="E21" s="79">
        <f t="shared" si="3"/>
        <v>192.07317073170731</v>
      </c>
      <c r="F21" s="59">
        <v>1745</v>
      </c>
      <c r="G21" s="79">
        <f t="shared" si="4"/>
        <v>288.42975206611573</v>
      </c>
      <c r="I21" s="79">
        <f t="shared" si="6"/>
        <v>47.439759036144579</v>
      </c>
      <c r="J21" s="79">
        <f t="shared" si="5"/>
        <v>52.560240963855421</v>
      </c>
      <c r="M21" t="s">
        <v>84</v>
      </c>
      <c r="N21">
        <v>93.18217114458767</v>
      </c>
      <c r="O21">
        <v>97.183994704987157</v>
      </c>
      <c r="P21">
        <v>89.223341932895735</v>
      </c>
    </row>
    <row r="22" spans="1:16" x14ac:dyDescent="0.2">
      <c r="A22" s="67" t="s">
        <v>187</v>
      </c>
      <c r="B22" s="59">
        <f t="shared" si="1"/>
        <v>3090</v>
      </c>
      <c r="C22" s="78">
        <f t="shared" si="2"/>
        <v>216.84210526315789</v>
      </c>
      <c r="D22" s="59">
        <v>1420</v>
      </c>
      <c r="E22" s="79">
        <f t="shared" si="3"/>
        <v>173.17073170731706</v>
      </c>
      <c r="F22" s="59">
        <v>1670</v>
      </c>
      <c r="G22" s="79">
        <f t="shared" si="4"/>
        <v>276.03305785123968</v>
      </c>
      <c r="I22" s="79">
        <f t="shared" si="6"/>
        <v>45.954692556634299</v>
      </c>
      <c r="J22" s="79">
        <f t="shared" si="5"/>
        <v>54.045307443365701</v>
      </c>
      <c r="M22" t="s">
        <v>85</v>
      </c>
      <c r="N22">
        <v>81.928522516493203</v>
      </c>
      <c r="O22">
        <v>89.114701693447216</v>
      </c>
      <c r="P22">
        <v>74.846215447977258</v>
      </c>
    </row>
    <row r="23" spans="1:16" x14ac:dyDescent="0.2">
      <c r="A23" s="67" t="s">
        <v>188</v>
      </c>
      <c r="B23" s="59">
        <f t="shared" si="1"/>
        <v>1425</v>
      </c>
      <c r="C23" s="78">
        <f t="shared" si="2"/>
        <v>100</v>
      </c>
      <c r="D23" s="59">
        <v>820</v>
      </c>
      <c r="E23" s="79">
        <f t="shared" si="3"/>
        <v>100</v>
      </c>
      <c r="F23" s="59">
        <v>605</v>
      </c>
      <c r="G23" s="79">
        <f t="shared" si="4"/>
        <v>100</v>
      </c>
      <c r="I23" s="79">
        <f t="shared" si="6"/>
        <v>57.543859649122808</v>
      </c>
      <c r="J23" s="79">
        <f t="shared" si="5"/>
        <v>42.456140350877192</v>
      </c>
      <c r="M23" t="s">
        <v>189</v>
      </c>
      <c r="N23">
        <v>32.192074651577521</v>
      </c>
      <c r="O23">
        <v>41.772004200536742</v>
      </c>
      <c r="P23">
        <v>24.169066201091844</v>
      </c>
    </row>
    <row r="24" spans="1:16" x14ac:dyDescent="0.2">
      <c r="A24" s="67" t="s">
        <v>189</v>
      </c>
      <c r="B24" s="59">
        <f t="shared" si="1"/>
        <v>2820</v>
      </c>
      <c r="C24" s="78">
        <f t="shared" si="2"/>
        <v>197.89473684210526</v>
      </c>
      <c r="D24" s="59">
        <v>1285</v>
      </c>
      <c r="E24" s="79">
        <f t="shared" si="3"/>
        <v>156.70731707317074</v>
      </c>
      <c r="F24" s="59">
        <v>1535</v>
      </c>
      <c r="G24" s="79">
        <f t="shared" si="4"/>
        <v>253.71900826446284</v>
      </c>
      <c r="I24" s="79">
        <f t="shared" si="6"/>
        <v>45.567375886524822</v>
      </c>
      <c r="J24" s="79">
        <f t="shared" si="5"/>
        <v>54.432624113475178</v>
      </c>
    </row>
    <row r="25" spans="1:16" x14ac:dyDescent="0.2">
      <c r="A25" s="3"/>
      <c r="B25" s="3"/>
      <c r="C25" s="3"/>
      <c r="D25" s="3"/>
      <c r="E25" s="3"/>
      <c r="F25" s="3"/>
      <c r="G25" s="69"/>
      <c r="H25" s="3"/>
      <c r="I25" s="3"/>
      <c r="J25" s="3"/>
      <c r="M25" t="s">
        <v>195</v>
      </c>
    </row>
    <row r="26" spans="1:16" x14ac:dyDescent="0.2">
      <c r="M26" t="s">
        <v>196</v>
      </c>
      <c r="N26">
        <v>62.697785662469741</v>
      </c>
      <c r="O26">
        <v>69.07986522414383</v>
      </c>
      <c r="P26">
        <v>55.031541003304298</v>
      </c>
    </row>
    <row r="27" spans="1:16" x14ac:dyDescent="0.2">
      <c r="B27" s="55">
        <f>SUM(B14:B24)</f>
        <v>42890</v>
      </c>
      <c r="M27" t="s">
        <v>197</v>
      </c>
      <c r="N27">
        <v>77.850569968667699</v>
      </c>
      <c r="O27">
        <v>87.360415436671929</v>
      </c>
      <c r="P27">
        <v>69.819817404963189</v>
      </c>
    </row>
    <row r="28" spans="1:16" x14ac:dyDescent="0.2">
      <c r="M28" t="s">
        <v>198</v>
      </c>
      <c r="N28">
        <v>83.490406122000778</v>
      </c>
      <c r="O28">
        <v>87.596970902755302</v>
      </c>
      <c r="P28">
        <v>79.163222789906982</v>
      </c>
    </row>
    <row r="29" spans="1:16" x14ac:dyDescent="0.2">
      <c r="M29" t="s">
        <v>199</v>
      </c>
      <c r="N29">
        <v>94.479054328265633</v>
      </c>
      <c r="O29">
        <v>96.740180185151985</v>
      </c>
      <c r="P29">
        <v>92.483800375581865</v>
      </c>
    </row>
    <row r="30" spans="1:16" x14ac:dyDescent="0.2">
      <c r="M30" t="s">
        <v>200</v>
      </c>
      <c r="N30">
        <v>87.826436284871889</v>
      </c>
      <c r="O30">
        <v>90.129654382279995</v>
      </c>
      <c r="P30">
        <v>85.900631133917614</v>
      </c>
    </row>
    <row r="32" spans="1:16" x14ac:dyDescent="0.2">
      <c r="A32" t="s">
        <v>190</v>
      </c>
    </row>
    <row r="35" spans="1:10" x14ac:dyDescent="0.2">
      <c r="A35" t="s">
        <v>174</v>
      </c>
      <c r="B35" t="s">
        <v>11</v>
      </c>
      <c r="D35" t="s">
        <v>13</v>
      </c>
      <c r="F35" t="s">
        <v>14</v>
      </c>
      <c r="I35" t="s">
        <v>175</v>
      </c>
    </row>
    <row r="36" spans="1:10" x14ac:dyDescent="0.2">
      <c r="B36" t="s">
        <v>176</v>
      </c>
      <c r="C36" t="s">
        <v>177</v>
      </c>
      <c r="D36" t="s">
        <v>176</v>
      </c>
      <c r="E36" t="s">
        <v>177</v>
      </c>
      <c r="F36" t="s">
        <v>176</v>
      </c>
      <c r="G36" t="s">
        <v>177</v>
      </c>
      <c r="I36" t="s">
        <v>13</v>
      </c>
      <c r="J36" t="s">
        <v>14</v>
      </c>
    </row>
    <row r="38" spans="1:10" x14ac:dyDescent="0.2">
      <c r="A38" t="s">
        <v>11</v>
      </c>
      <c r="B38">
        <v>33853</v>
      </c>
      <c r="C38">
        <v>100</v>
      </c>
      <c r="D38">
        <v>17085</v>
      </c>
      <c r="E38">
        <v>100</v>
      </c>
      <c r="F38">
        <v>16768</v>
      </c>
      <c r="G38">
        <v>100</v>
      </c>
      <c r="I38">
        <v>50.468200750302785</v>
      </c>
      <c r="J38">
        <v>49.531799249697222</v>
      </c>
    </row>
    <row r="40" spans="1:10" x14ac:dyDescent="0.2">
      <c r="A40" t="s">
        <v>7</v>
      </c>
      <c r="C40">
        <v>7.0628895518860952</v>
      </c>
      <c r="D40">
        <v>1111</v>
      </c>
      <c r="E40">
        <v>6.5027802165642372</v>
      </c>
      <c r="F40">
        <v>1280</v>
      </c>
      <c r="G40">
        <v>7.6335877862595423</v>
      </c>
      <c r="I40">
        <v>46.46591384358009</v>
      </c>
      <c r="J40">
        <v>53.53408615641991</v>
      </c>
    </row>
    <row r="41" spans="1:10" x14ac:dyDescent="0.2">
      <c r="A41" t="s">
        <v>8</v>
      </c>
      <c r="B41">
        <v>9163</v>
      </c>
      <c r="C41">
        <v>27.067025079018109</v>
      </c>
      <c r="D41">
        <v>4292</v>
      </c>
      <c r="E41">
        <v>25.121451565700909</v>
      </c>
      <c r="F41">
        <v>4871</v>
      </c>
      <c r="G41">
        <v>29.049379770992367</v>
      </c>
      <c r="I41">
        <v>46.840554403579617</v>
      </c>
      <c r="J41">
        <v>53.159445596420383</v>
      </c>
    </row>
    <row r="42" spans="1:10" x14ac:dyDescent="0.2">
      <c r="A42" t="s">
        <v>9</v>
      </c>
      <c r="B42">
        <v>10373</v>
      </c>
      <c r="C42">
        <v>30.641302100256993</v>
      </c>
      <c r="D42">
        <v>5416</v>
      </c>
      <c r="E42">
        <v>31.700321919812701</v>
      </c>
      <c r="F42">
        <v>4957</v>
      </c>
      <c r="G42">
        <v>29.562261450381676</v>
      </c>
      <c r="I42">
        <v>52.212474693916903</v>
      </c>
      <c r="J42">
        <v>47.787525306083097</v>
      </c>
    </row>
    <row r="43" spans="1:10" x14ac:dyDescent="0.2">
      <c r="A43" t="s">
        <v>84</v>
      </c>
      <c r="B43">
        <v>7581</v>
      </c>
      <c r="C43">
        <v>22.393879419844623</v>
      </c>
      <c r="D43">
        <v>3959</v>
      </c>
      <c r="E43">
        <v>23.172373426982734</v>
      </c>
      <c r="F43">
        <v>3622</v>
      </c>
      <c r="G43">
        <v>21.600667938931299</v>
      </c>
      <c r="I43">
        <v>52.22266191795277</v>
      </c>
      <c r="J43">
        <v>47.777338082047223</v>
      </c>
    </row>
    <row r="44" spans="1:10" x14ac:dyDescent="0.2">
      <c r="A44" t="s">
        <v>85</v>
      </c>
      <c r="B44">
        <v>3488</v>
      </c>
      <c r="C44">
        <v>10.30337045461259</v>
      </c>
      <c r="D44">
        <v>1804</v>
      </c>
      <c r="E44">
        <v>10.558969856599356</v>
      </c>
      <c r="F44">
        <v>1684</v>
      </c>
      <c r="G44">
        <v>10.04293893129771</v>
      </c>
      <c r="I44">
        <v>51.720183486238533</v>
      </c>
      <c r="J44">
        <v>48.279816513761467</v>
      </c>
    </row>
    <row r="45" spans="1:10" x14ac:dyDescent="0.2">
      <c r="A45" t="s">
        <v>189</v>
      </c>
      <c r="B45">
        <v>857</v>
      </c>
      <c r="C45">
        <v>2.531533394381591</v>
      </c>
      <c r="D45">
        <v>503</v>
      </c>
      <c r="E45">
        <v>2.9441030143400644</v>
      </c>
      <c r="F45">
        <v>354</v>
      </c>
      <c r="G45">
        <v>2.1111641221374047</v>
      </c>
      <c r="I45">
        <v>58.693115519253212</v>
      </c>
      <c r="J45">
        <v>41.306884480746788</v>
      </c>
    </row>
    <row r="47" spans="1:10" ht="13.5" thickBot="1" x14ac:dyDescent="0.25"/>
    <row r="48" spans="1:10" ht="24" thickTop="1" thickBot="1" x14ac:dyDescent="0.25">
      <c r="A48" s="145">
        <v>2009</v>
      </c>
      <c r="B48" s="146"/>
      <c r="C48" s="123" t="s">
        <v>310</v>
      </c>
      <c r="D48" s="123" t="s">
        <v>26</v>
      </c>
      <c r="E48" s="123" t="s">
        <v>311</v>
      </c>
      <c r="F48" s="123" t="s">
        <v>207</v>
      </c>
      <c r="G48" s="124"/>
    </row>
    <row r="49" spans="1:7" x14ac:dyDescent="0.2">
      <c r="A49" s="143"/>
      <c r="B49" s="143"/>
      <c r="C49" s="125" t="s">
        <v>312</v>
      </c>
      <c r="D49" s="125" t="s">
        <v>312</v>
      </c>
      <c r="E49" s="125" t="s">
        <v>312</v>
      </c>
      <c r="F49" s="125" t="s">
        <v>312</v>
      </c>
      <c r="G49" s="124"/>
    </row>
    <row r="50" spans="1:7" ht="13.5" thickBot="1" x14ac:dyDescent="0.25">
      <c r="A50" s="147"/>
      <c r="B50" s="147"/>
      <c r="C50" s="126" t="s">
        <v>304</v>
      </c>
      <c r="D50" s="126" t="s">
        <v>304</v>
      </c>
      <c r="E50" s="126" t="s">
        <v>304</v>
      </c>
      <c r="F50" s="126" t="s">
        <v>304</v>
      </c>
      <c r="G50" s="124"/>
    </row>
    <row r="51" spans="1:7" ht="13.5" thickBot="1" x14ac:dyDescent="0.25">
      <c r="A51" s="142" t="s">
        <v>313</v>
      </c>
      <c r="B51" s="127" t="s">
        <v>11</v>
      </c>
      <c r="C51" s="128">
        <v>45462.000000001011</v>
      </c>
      <c r="D51" s="128">
        <v>38269.000000000102</v>
      </c>
      <c r="E51" s="128">
        <v>35957.999999999898</v>
      </c>
      <c r="F51" s="128">
        <v>2311.0000000000105</v>
      </c>
      <c r="G51" s="124"/>
    </row>
    <row r="52" spans="1:7" ht="23.25" thickTop="1" x14ac:dyDescent="0.2">
      <c r="A52" s="143"/>
      <c r="B52" s="129" t="s">
        <v>314</v>
      </c>
      <c r="C52" s="130">
        <v>0</v>
      </c>
      <c r="D52" s="130">
        <v>0</v>
      </c>
      <c r="E52" s="130">
        <v>0</v>
      </c>
      <c r="F52" s="130">
        <v>0</v>
      </c>
      <c r="G52" s="124"/>
    </row>
    <row r="53" spans="1:7" x14ac:dyDescent="0.2">
      <c r="A53" s="143"/>
      <c r="B53" s="129" t="s">
        <v>82</v>
      </c>
      <c r="C53" s="130">
        <v>2867.9705209206982</v>
      </c>
      <c r="D53" s="130">
        <v>731.39730663498085</v>
      </c>
      <c r="E53" s="130">
        <v>498.06397330164623</v>
      </c>
      <c r="F53" s="130">
        <v>233.333333333334</v>
      </c>
      <c r="G53" s="124"/>
    </row>
    <row r="54" spans="1:7" x14ac:dyDescent="0.2">
      <c r="A54" s="143"/>
      <c r="B54" s="129" t="s">
        <v>83</v>
      </c>
      <c r="C54" s="130">
        <v>2514.2484051983256</v>
      </c>
      <c r="D54" s="130">
        <v>2228.4180480554692</v>
      </c>
      <c r="E54" s="130">
        <v>2010.6402702776909</v>
      </c>
      <c r="F54" s="130">
        <v>217.7777777777784</v>
      </c>
      <c r="G54" s="124"/>
    </row>
    <row r="55" spans="1:7" x14ac:dyDescent="0.2">
      <c r="A55" s="143"/>
      <c r="B55" s="129"/>
      <c r="C55" s="133">
        <f>SUM(C53:C54)</f>
        <v>5382.2189261190233</v>
      </c>
      <c r="D55" s="133">
        <f t="shared" ref="D55:F55" si="7">SUM(D53:D54)</f>
        <v>2959.81535469045</v>
      </c>
      <c r="E55" s="133">
        <f t="shared" si="7"/>
        <v>2508.7042435793373</v>
      </c>
      <c r="F55" s="133">
        <f t="shared" si="7"/>
        <v>451.11111111111239</v>
      </c>
      <c r="G55" s="124"/>
    </row>
    <row r="56" spans="1:7" x14ac:dyDescent="0.2">
      <c r="A56" s="143"/>
      <c r="B56" s="129" t="s">
        <v>8</v>
      </c>
      <c r="C56" s="130">
        <v>11384.686658037732</v>
      </c>
      <c r="D56" s="130">
        <v>10670.54915803776</v>
      </c>
      <c r="E56" s="130">
        <v>9882.0177570716041</v>
      </c>
      <c r="F56" s="130">
        <v>788.53140096618586</v>
      </c>
      <c r="G56" s="124"/>
    </row>
    <row r="57" spans="1:7" x14ac:dyDescent="0.2">
      <c r="A57" s="143"/>
      <c r="B57" s="129" t="s">
        <v>9</v>
      </c>
      <c r="C57" s="130">
        <v>12115.985101249229</v>
      </c>
      <c r="D57" s="130">
        <v>11512.576172677816</v>
      </c>
      <c r="E57" s="130">
        <v>11142.068926301014</v>
      </c>
      <c r="F57" s="130">
        <v>370.50724637681247</v>
      </c>
      <c r="G57" s="124"/>
    </row>
    <row r="58" spans="1:7" x14ac:dyDescent="0.2">
      <c r="A58" s="143"/>
      <c r="B58" s="129"/>
      <c r="C58" s="133">
        <f>SUM(C60:C61)</f>
        <v>7496.7717349761942</v>
      </c>
      <c r="D58" s="133">
        <f t="shared" ref="D58:F58" si="8">SUM(D60:D61)</f>
        <v>4677.0288778333388</v>
      </c>
      <c r="E58" s="133">
        <f t="shared" si="8"/>
        <v>4447.3718730024202</v>
      </c>
      <c r="F58" s="133">
        <f t="shared" si="8"/>
        <v>229.65700483091848</v>
      </c>
      <c r="G58" s="124"/>
    </row>
    <row r="59" spans="1:7" x14ac:dyDescent="0.2">
      <c r="A59" s="143"/>
      <c r="B59" s="129" t="s">
        <v>84</v>
      </c>
      <c r="C59" s="130">
        <v>9082.3375796175897</v>
      </c>
      <c r="D59" s="130">
        <v>8449.030436760444</v>
      </c>
      <c r="E59" s="130">
        <v>7977.8372000454619</v>
      </c>
      <c r="F59" s="130">
        <v>471.1932367149771</v>
      </c>
      <c r="G59" s="124"/>
    </row>
    <row r="60" spans="1:7" x14ac:dyDescent="0.2">
      <c r="A60" s="143"/>
      <c r="B60" s="129" t="s">
        <v>85</v>
      </c>
      <c r="C60" s="130">
        <v>4628.8640759225018</v>
      </c>
      <c r="D60" s="130">
        <v>3790.5569330653611</v>
      </c>
      <c r="E60" s="130">
        <v>3607.5665949011095</v>
      </c>
      <c r="F60" s="130">
        <v>182.99033816425168</v>
      </c>
      <c r="G60" s="124"/>
    </row>
    <row r="61" spans="1:7" ht="13.5" thickBot="1" x14ac:dyDescent="0.25">
      <c r="A61" s="144"/>
      <c r="B61" s="131" t="s">
        <v>189</v>
      </c>
      <c r="C61" s="132">
        <v>2867.9076590536924</v>
      </c>
      <c r="D61" s="132">
        <v>886.4719447679779</v>
      </c>
      <c r="E61" s="132">
        <v>839.80527810131105</v>
      </c>
      <c r="F61" s="132">
        <v>46.666666666666799</v>
      </c>
      <c r="G61" s="124"/>
    </row>
    <row r="63" spans="1:7" x14ac:dyDescent="0.2">
      <c r="C63" s="55">
        <f>C55+C56+C57+C58</f>
        <v>36379.662420382178</v>
      </c>
    </row>
    <row r="65" spans="1:7" ht="13.5" thickBot="1" x14ac:dyDescent="0.25"/>
    <row r="66" spans="1:7" ht="24" thickTop="1" thickBot="1" x14ac:dyDescent="0.25">
      <c r="A66" s="145" t="s">
        <v>160</v>
      </c>
      <c r="B66" s="146"/>
      <c r="C66" s="123" t="s">
        <v>310</v>
      </c>
      <c r="D66" s="123" t="s">
        <v>26</v>
      </c>
      <c r="E66" s="123" t="s">
        <v>311</v>
      </c>
      <c r="F66" s="123" t="s">
        <v>207</v>
      </c>
      <c r="G66" s="124"/>
    </row>
    <row r="67" spans="1:7" x14ac:dyDescent="0.2">
      <c r="A67" s="143"/>
      <c r="B67" s="143"/>
      <c r="C67" s="125" t="s">
        <v>312</v>
      </c>
      <c r="D67" s="125" t="s">
        <v>312</v>
      </c>
      <c r="E67" s="125" t="s">
        <v>312</v>
      </c>
      <c r="F67" s="125" t="s">
        <v>312</v>
      </c>
      <c r="G67" s="124"/>
    </row>
    <row r="68" spans="1:7" ht="13.5" thickBot="1" x14ac:dyDescent="0.25">
      <c r="A68" s="147"/>
      <c r="B68" s="147"/>
      <c r="C68" s="126" t="s">
        <v>304</v>
      </c>
      <c r="D68" s="126" t="s">
        <v>304</v>
      </c>
      <c r="E68" s="126" t="s">
        <v>304</v>
      </c>
      <c r="F68" s="126" t="s">
        <v>304</v>
      </c>
      <c r="G68" s="124"/>
    </row>
    <row r="69" spans="1:7" ht="13.5" thickBot="1" x14ac:dyDescent="0.25">
      <c r="A69" s="142" t="s">
        <v>313</v>
      </c>
      <c r="B69" s="127" t="s">
        <v>11</v>
      </c>
      <c r="C69" s="128">
        <v>45462.000000001011</v>
      </c>
      <c r="D69" s="128">
        <v>38269.000000000102</v>
      </c>
      <c r="E69" s="128">
        <v>35957.999999999898</v>
      </c>
      <c r="F69" s="128">
        <v>2311.0000000000105</v>
      </c>
      <c r="G69" s="124"/>
    </row>
    <row r="70" spans="1:7" ht="23.25" thickTop="1" x14ac:dyDescent="0.2">
      <c r="A70" s="143"/>
      <c r="B70" s="129" t="s">
        <v>314</v>
      </c>
      <c r="C70" s="130">
        <v>0</v>
      </c>
      <c r="D70" s="130">
        <v>0</v>
      </c>
      <c r="E70" s="130">
        <v>0</v>
      </c>
      <c r="F70" s="130">
        <v>0</v>
      </c>
      <c r="G70" s="124"/>
    </row>
    <row r="71" spans="1:7" x14ac:dyDescent="0.2">
      <c r="A71" s="143"/>
      <c r="B71" s="129" t="s">
        <v>82</v>
      </c>
      <c r="C71" s="130">
        <v>2867.9705209206982</v>
      </c>
      <c r="D71" s="130">
        <v>731.39730663498085</v>
      </c>
      <c r="E71" s="130">
        <v>498.06397330164623</v>
      </c>
      <c r="F71" s="130">
        <v>233.333333333334</v>
      </c>
      <c r="G71" s="124"/>
    </row>
    <row r="72" spans="1:7" x14ac:dyDescent="0.2">
      <c r="A72" s="143"/>
      <c r="B72" s="129" t="s">
        <v>83</v>
      </c>
      <c r="C72" s="130">
        <v>2514.2484051983256</v>
      </c>
      <c r="D72" s="130">
        <v>2228.4180480554692</v>
      </c>
      <c r="E72" s="130">
        <v>2010.6402702776909</v>
      </c>
      <c r="F72" s="130">
        <v>217.7777777777784</v>
      </c>
      <c r="G72" s="124"/>
    </row>
    <row r="73" spans="1:7" x14ac:dyDescent="0.2">
      <c r="A73" s="143"/>
      <c r="B73" s="129"/>
      <c r="C73" s="130">
        <f>SUM(C71:C72)</f>
        <v>5382.2189261190233</v>
      </c>
      <c r="D73" s="130">
        <f t="shared" ref="D73:F73" si="9">SUM(D71:D72)</f>
        <v>2959.81535469045</v>
      </c>
      <c r="E73" s="130">
        <f t="shared" si="9"/>
        <v>2508.7042435793373</v>
      </c>
      <c r="F73" s="130">
        <f t="shared" si="9"/>
        <v>451.11111111111239</v>
      </c>
      <c r="G73" s="124"/>
    </row>
    <row r="74" spans="1:7" x14ac:dyDescent="0.2">
      <c r="A74" s="143"/>
      <c r="B74" s="129" t="s">
        <v>8</v>
      </c>
      <c r="C74" s="130">
        <v>11384.686658037732</v>
      </c>
      <c r="D74" s="130">
        <v>10670.54915803776</v>
      </c>
      <c r="E74" s="130">
        <v>9882.0177570716041</v>
      </c>
      <c r="F74" s="130">
        <v>788.53140096618586</v>
      </c>
      <c r="G74" s="124"/>
    </row>
    <row r="75" spans="1:7" x14ac:dyDescent="0.2">
      <c r="A75" s="143"/>
      <c r="B75" s="129" t="s">
        <v>9</v>
      </c>
      <c r="C75" s="130">
        <v>12115.985101249229</v>
      </c>
      <c r="D75" s="130">
        <v>11512.576172677816</v>
      </c>
      <c r="E75" s="130">
        <v>11142.068926301014</v>
      </c>
      <c r="F75" s="130">
        <v>370.50724637681247</v>
      </c>
      <c r="G75" s="124"/>
    </row>
    <row r="76" spans="1:7" x14ac:dyDescent="0.2">
      <c r="A76" s="143"/>
      <c r="B76" s="129" t="s">
        <v>84</v>
      </c>
      <c r="C76" s="130">
        <v>9082.3375796175897</v>
      </c>
      <c r="D76" s="130">
        <v>8449.030436760444</v>
      </c>
      <c r="E76" s="130">
        <v>7977.8372000454619</v>
      </c>
      <c r="F76" s="130">
        <v>471.1932367149771</v>
      </c>
      <c r="G76" s="124"/>
    </row>
    <row r="77" spans="1:7" x14ac:dyDescent="0.2">
      <c r="A77" s="143"/>
      <c r="B77" s="129" t="s">
        <v>85</v>
      </c>
      <c r="C77" s="130">
        <v>4628.8640759225018</v>
      </c>
      <c r="D77" s="130">
        <v>3790.5569330653611</v>
      </c>
      <c r="E77" s="130">
        <v>3607.5665949011095</v>
      </c>
      <c r="F77" s="130">
        <v>182.99033816425168</v>
      </c>
      <c r="G77" s="124"/>
    </row>
    <row r="78" spans="1:7" ht="13.5" thickBot="1" x14ac:dyDescent="0.25">
      <c r="A78" s="144"/>
      <c r="B78" s="131" t="s">
        <v>189</v>
      </c>
      <c r="C78" s="132">
        <v>2867.9076590536924</v>
      </c>
      <c r="D78" s="132">
        <v>886.4719447679779</v>
      </c>
      <c r="E78" s="132">
        <v>839.80527810131105</v>
      </c>
      <c r="F78" s="132">
        <v>46.666666666666799</v>
      </c>
      <c r="G78" s="124"/>
    </row>
    <row r="79" spans="1:7" x14ac:dyDescent="0.2">
      <c r="C79" s="120">
        <f>C76+C77+C78</f>
        <v>16579.109314593785</v>
      </c>
      <c r="D79" s="120">
        <f t="shared" ref="D79:F79" si="10">D76+D77+D78</f>
        <v>13126.059314593784</v>
      </c>
      <c r="E79" s="120">
        <f t="shared" si="10"/>
        <v>12425.209073047881</v>
      </c>
      <c r="F79" s="120">
        <f t="shared" si="10"/>
        <v>700.85024154589564</v>
      </c>
    </row>
  </sheetData>
  <mergeCells count="9">
    <mergeCell ref="A51:A61"/>
    <mergeCell ref="A66:B68"/>
    <mergeCell ref="A69:A78"/>
    <mergeCell ref="I6:J6"/>
    <mergeCell ref="A4:G4"/>
    <mergeCell ref="B6:C6"/>
    <mergeCell ref="D6:E6"/>
    <mergeCell ref="F6:G6"/>
    <mergeCell ref="A48:B50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2"/>
  <sheetViews>
    <sheetView workbookViewId="0">
      <selection activeCell="B40" sqref="B40"/>
    </sheetView>
  </sheetViews>
  <sheetFormatPr defaultRowHeight="12.75" x14ac:dyDescent="0.2"/>
  <cols>
    <col min="1" max="1" width="33.7109375" customWidth="1"/>
    <col min="2" max="2" width="17.140625" customWidth="1"/>
  </cols>
  <sheetData>
    <row r="3" spans="1:6" x14ac:dyDescent="0.2">
      <c r="A3" s="113" t="s">
        <v>306</v>
      </c>
      <c r="B3" s="114"/>
      <c r="C3" s="114"/>
      <c r="D3" s="114"/>
      <c r="E3" s="115"/>
      <c r="F3" s="76"/>
    </row>
    <row r="4" spans="1:6" x14ac:dyDescent="0.2">
      <c r="A4" s="160" t="s">
        <v>11</v>
      </c>
      <c r="B4" s="109" t="s">
        <v>11</v>
      </c>
      <c r="C4" s="110">
        <v>35957.999999999898</v>
      </c>
      <c r="D4" s="24"/>
      <c r="E4" s="24"/>
      <c r="F4" s="24"/>
    </row>
    <row r="5" spans="1:6" x14ac:dyDescent="0.2">
      <c r="A5" s="152"/>
      <c r="B5" s="109" t="s">
        <v>13</v>
      </c>
      <c r="C5" s="110">
        <v>18151.894855625487</v>
      </c>
      <c r="D5" s="24"/>
      <c r="E5" s="24"/>
      <c r="F5" s="24"/>
    </row>
    <row r="6" spans="1:6" x14ac:dyDescent="0.2">
      <c r="A6" s="152"/>
      <c r="B6" s="109" t="s">
        <v>14</v>
      </c>
      <c r="C6" s="110">
        <v>17806.105144374025</v>
      </c>
      <c r="D6" s="24"/>
      <c r="E6" s="24"/>
      <c r="F6" s="24"/>
    </row>
    <row r="7" spans="1:6" x14ac:dyDescent="0.2">
      <c r="A7" s="160" t="s">
        <v>87</v>
      </c>
      <c r="B7" s="109" t="s">
        <v>11</v>
      </c>
      <c r="C7" s="110">
        <v>685.01716686862903</v>
      </c>
      <c r="D7" s="24"/>
      <c r="E7" s="24"/>
      <c r="F7" s="24"/>
    </row>
    <row r="8" spans="1:6" x14ac:dyDescent="0.2">
      <c r="A8" s="152"/>
      <c r="B8" s="109" t="s">
        <v>13</v>
      </c>
      <c r="C8" s="110">
        <v>537.74029302305428</v>
      </c>
      <c r="D8" s="119">
        <f>C8+C11+C14+C17</f>
        <v>6422.121752412766</v>
      </c>
      <c r="E8" s="24"/>
      <c r="F8" s="24"/>
    </row>
    <row r="9" spans="1:6" x14ac:dyDescent="0.2">
      <c r="A9" s="152"/>
      <c r="B9" s="109" t="s">
        <v>14</v>
      </c>
      <c r="C9" s="110">
        <v>147.27687384557441</v>
      </c>
      <c r="D9" s="119">
        <f>C9+C12+C15+C18</f>
        <v>920.26844825625267</v>
      </c>
      <c r="E9" s="24"/>
      <c r="F9" s="24"/>
    </row>
    <row r="10" spans="1:6" x14ac:dyDescent="0.2">
      <c r="A10" s="160" t="s">
        <v>201</v>
      </c>
      <c r="B10" s="109" t="s">
        <v>11</v>
      </c>
      <c r="C10" s="110">
        <v>802.64280756244125</v>
      </c>
      <c r="D10" s="24"/>
      <c r="E10" s="24"/>
      <c r="F10" s="24"/>
    </row>
    <row r="11" spans="1:6" x14ac:dyDescent="0.2">
      <c r="A11" s="152"/>
      <c r="B11" s="109" t="s">
        <v>13</v>
      </c>
      <c r="C11" s="110">
        <v>644.23031643509455</v>
      </c>
      <c r="D11" s="24"/>
      <c r="E11" s="24"/>
      <c r="F11" s="24"/>
    </row>
    <row r="12" spans="1:6" x14ac:dyDescent="0.2">
      <c r="A12" s="152"/>
      <c r="B12" s="109" t="s">
        <v>14</v>
      </c>
      <c r="C12" s="110">
        <v>158.41249112734641</v>
      </c>
      <c r="D12" s="24"/>
      <c r="E12" s="24"/>
      <c r="F12" s="24"/>
    </row>
    <row r="13" spans="1:6" x14ac:dyDescent="0.2">
      <c r="A13" s="160" t="s">
        <v>93</v>
      </c>
      <c r="B13" s="109" t="s">
        <v>11</v>
      </c>
      <c r="C13" s="110">
        <v>486.92835601987423</v>
      </c>
      <c r="D13" s="24"/>
      <c r="E13" s="24"/>
      <c r="F13" s="24"/>
    </row>
    <row r="14" spans="1:6" x14ac:dyDescent="0.2">
      <c r="A14" s="152"/>
      <c r="B14" s="109" t="s">
        <v>13</v>
      </c>
      <c r="C14" s="110">
        <v>320.02533559218313</v>
      </c>
      <c r="D14" s="24"/>
      <c r="E14" s="24"/>
      <c r="F14" s="24"/>
    </row>
    <row r="15" spans="1:6" x14ac:dyDescent="0.2">
      <c r="A15" s="152"/>
      <c r="B15" s="109" t="s">
        <v>14</v>
      </c>
      <c r="C15" s="110">
        <v>166.90302042769119</v>
      </c>
      <c r="D15" s="24"/>
      <c r="E15" s="24"/>
      <c r="F15" s="24"/>
    </row>
    <row r="16" spans="1:6" x14ac:dyDescent="0.2">
      <c r="A16" s="160" t="s">
        <v>35</v>
      </c>
      <c r="B16" s="109" t="s">
        <v>11</v>
      </c>
      <c r="C16" s="110">
        <v>5367.8018702180743</v>
      </c>
      <c r="D16" s="24"/>
      <c r="E16" s="24"/>
      <c r="F16" s="24"/>
    </row>
    <row r="17" spans="1:6" x14ac:dyDescent="0.2">
      <c r="A17" s="152"/>
      <c r="B17" s="109" t="s">
        <v>13</v>
      </c>
      <c r="C17" s="110">
        <v>4920.125807362434</v>
      </c>
      <c r="D17" s="24"/>
      <c r="E17" s="24"/>
      <c r="F17" s="24"/>
    </row>
    <row r="18" spans="1:6" x14ac:dyDescent="0.2">
      <c r="A18" s="152"/>
      <c r="B18" s="109" t="s">
        <v>14</v>
      </c>
      <c r="C18" s="110">
        <v>447.67606285564062</v>
      </c>
      <c r="D18" s="24"/>
      <c r="E18" s="24"/>
      <c r="F18" s="24"/>
    </row>
    <row r="19" spans="1:6" x14ac:dyDescent="0.2">
      <c r="A19" s="160" t="s">
        <v>88</v>
      </c>
      <c r="B19" s="109" t="s">
        <v>11</v>
      </c>
      <c r="C19" s="110">
        <v>4827.5477280124778</v>
      </c>
      <c r="D19" s="24"/>
      <c r="E19" s="24"/>
      <c r="F19" s="24"/>
    </row>
    <row r="20" spans="1:6" x14ac:dyDescent="0.2">
      <c r="A20" s="152"/>
      <c r="B20" s="109" t="s">
        <v>13</v>
      </c>
      <c r="C20" s="110">
        <v>2413.218598650179</v>
      </c>
      <c r="D20" s="119">
        <f>C20+C23+C26</f>
        <v>4003.0577124436727</v>
      </c>
      <c r="E20" s="24"/>
      <c r="F20" s="24"/>
    </row>
    <row r="21" spans="1:6" x14ac:dyDescent="0.2">
      <c r="A21" s="152"/>
      <c r="B21" s="109" t="s">
        <v>14</v>
      </c>
      <c r="C21" s="110">
        <v>2414.3291293623047</v>
      </c>
      <c r="D21" s="119">
        <f>C21+C24+C27</f>
        <v>4406.3225449711144</v>
      </c>
      <c r="E21" s="24"/>
      <c r="F21" s="24"/>
    </row>
    <row r="22" spans="1:6" x14ac:dyDescent="0.2">
      <c r="A22" s="160" t="s">
        <v>90</v>
      </c>
      <c r="B22" s="109" t="s">
        <v>11</v>
      </c>
      <c r="C22" s="110">
        <v>1790.1489860665029</v>
      </c>
      <c r="D22" s="24"/>
      <c r="E22" s="24"/>
      <c r="F22" s="24"/>
    </row>
    <row r="23" spans="1:6" x14ac:dyDescent="0.2">
      <c r="A23" s="152"/>
      <c r="B23" s="109" t="s">
        <v>13</v>
      </c>
      <c r="C23" s="110">
        <v>859.30018588453902</v>
      </c>
      <c r="D23" s="24"/>
      <c r="E23" s="24"/>
      <c r="F23" s="24"/>
    </row>
    <row r="24" spans="1:6" x14ac:dyDescent="0.2">
      <c r="A24" s="152"/>
      <c r="B24" s="109" t="s">
        <v>14</v>
      </c>
      <c r="C24" s="110">
        <v>930.84880018196247</v>
      </c>
      <c r="D24" s="24"/>
      <c r="E24" s="24"/>
      <c r="F24" s="24"/>
    </row>
    <row r="25" spans="1:6" x14ac:dyDescent="0.2">
      <c r="A25" s="160" t="s">
        <v>89</v>
      </c>
      <c r="B25" s="109" t="s">
        <v>11</v>
      </c>
      <c r="C25" s="110">
        <v>1791.6835433358035</v>
      </c>
      <c r="D25" s="24"/>
      <c r="E25" s="24"/>
      <c r="F25" s="24"/>
    </row>
    <row r="26" spans="1:6" x14ac:dyDescent="0.2">
      <c r="A26" s="152"/>
      <c r="B26" s="109" t="s">
        <v>13</v>
      </c>
      <c r="C26" s="110">
        <v>730.53892790895463</v>
      </c>
      <c r="D26" s="24"/>
      <c r="E26" s="24"/>
      <c r="F26" s="24"/>
    </row>
    <row r="27" spans="1:6" x14ac:dyDescent="0.2">
      <c r="A27" s="152"/>
      <c r="B27" s="109" t="s">
        <v>14</v>
      </c>
      <c r="C27" s="110">
        <v>1061.1446154268474</v>
      </c>
      <c r="D27" s="24"/>
      <c r="E27" s="24"/>
      <c r="F27" s="24"/>
    </row>
    <row r="28" spans="1:6" x14ac:dyDescent="0.2">
      <c r="A28" s="160" t="s">
        <v>202</v>
      </c>
      <c r="B28" s="109" t="s">
        <v>11</v>
      </c>
      <c r="C28" s="110">
        <v>1746.8482864504304</v>
      </c>
      <c r="D28" s="24"/>
      <c r="E28" s="24"/>
      <c r="F28" s="24"/>
    </row>
    <row r="29" spans="1:6" x14ac:dyDescent="0.2">
      <c r="A29" s="152"/>
      <c r="B29" s="109" t="s">
        <v>13</v>
      </c>
      <c r="C29" s="110">
        <v>1194.7720228081121</v>
      </c>
      <c r="D29" s="24"/>
      <c r="E29" s="24"/>
      <c r="F29" s="24"/>
    </row>
    <row r="30" spans="1:6" x14ac:dyDescent="0.2">
      <c r="A30" s="152"/>
      <c r="B30" s="109" t="s">
        <v>14</v>
      </c>
      <c r="C30" s="110">
        <v>552.07626364231669</v>
      </c>
      <c r="D30" s="24"/>
      <c r="E30" s="24"/>
      <c r="F30" s="24"/>
    </row>
    <row r="31" spans="1:6" x14ac:dyDescent="0.2">
      <c r="A31" s="160" t="s">
        <v>76</v>
      </c>
      <c r="B31" s="109" t="s">
        <v>11</v>
      </c>
      <c r="C31" s="110">
        <v>3305.0775832656796</v>
      </c>
      <c r="D31" s="24"/>
      <c r="E31" s="24"/>
      <c r="F31" s="24"/>
    </row>
    <row r="32" spans="1:6" x14ac:dyDescent="0.2">
      <c r="A32" s="152"/>
      <c r="B32" s="109" t="s">
        <v>13</v>
      </c>
      <c r="C32" s="110">
        <v>1010.3326784236674</v>
      </c>
      <c r="D32" s="119">
        <f>C32+C35</f>
        <v>3327.6416055875156</v>
      </c>
      <c r="E32" s="24"/>
      <c r="F32" s="24"/>
    </row>
    <row r="33" spans="1:6" x14ac:dyDescent="0.2">
      <c r="A33" s="152"/>
      <c r="B33" s="109" t="s">
        <v>14</v>
      </c>
      <c r="C33" s="110">
        <v>2294.7449048420185</v>
      </c>
      <c r="D33" s="119">
        <f>C33+C36</f>
        <v>4528.9455738694978</v>
      </c>
      <c r="E33" s="24"/>
      <c r="F33" s="24"/>
    </row>
    <row r="34" spans="1:6" x14ac:dyDescent="0.2">
      <c r="A34" s="160" t="s">
        <v>203</v>
      </c>
      <c r="B34" s="109" t="s">
        <v>11</v>
      </c>
      <c r="C34" s="110">
        <v>4551.5095961913194</v>
      </c>
      <c r="D34" s="24"/>
      <c r="E34" s="24"/>
      <c r="F34" s="24"/>
    </row>
    <row r="35" spans="1:6" x14ac:dyDescent="0.2">
      <c r="A35" s="152"/>
      <c r="B35" s="109" t="s">
        <v>13</v>
      </c>
      <c r="C35" s="110">
        <v>2317.3089271638482</v>
      </c>
      <c r="D35" s="24"/>
      <c r="E35" s="24"/>
      <c r="F35" s="24"/>
    </row>
    <row r="36" spans="1:6" x14ac:dyDescent="0.2">
      <c r="A36" s="152"/>
      <c r="B36" s="109" t="s">
        <v>14</v>
      </c>
      <c r="C36" s="110">
        <v>2234.2006690274793</v>
      </c>
      <c r="D36" s="24"/>
      <c r="E36" s="24"/>
      <c r="F36" s="24"/>
    </row>
    <row r="37" spans="1:6" x14ac:dyDescent="0.2">
      <c r="A37" s="160" t="s">
        <v>5</v>
      </c>
      <c r="B37" s="109" t="s">
        <v>11</v>
      </c>
      <c r="C37" s="110">
        <v>2504.5245983286063</v>
      </c>
      <c r="D37" s="24"/>
      <c r="E37" s="24"/>
      <c r="F37" s="24"/>
    </row>
    <row r="38" spans="1:6" x14ac:dyDescent="0.2">
      <c r="A38" s="152"/>
      <c r="B38" s="109" t="s">
        <v>13</v>
      </c>
      <c r="C38" s="110">
        <v>1311.8423981458611</v>
      </c>
      <c r="D38" s="24"/>
      <c r="E38" s="24"/>
      <c r="F38" s="24"/>
    </row>
    <row r="39" spans="1:6" x14ac:dyDescent="0.2">
      <c r="A39" s="152"/>
      <c r="B39" s="109" t="s">
        <v>14</v>
      </c>
      <c r="C39" s="110">
        <v>1192.6822001827481</v>
      </c>
      <c r="D39" s="24"/>
      <c r="E39" s="24"/>
      <c r="F39" s="24"/>
    </row>
    <row r="40" spans="1:6" x14ac:dyDescent="0.2">
      <c r="A40" s="160" t="s">
        <v>305</v>
      </c>
      <c r="B40" s="109"/>
      <c r="C40" s="110">
        <v>2725.8639356541421</v>
      </c>
      <c r="D40" s="24"/>
      <c r="E40" s="24"/>
      <c r="F40" s="24"/>
    </row>
    <row r="41" spans="1:6" x14ac:dyDescent="0.2">
      <c r="A41" s="152"/>
      <c r="B41" s="109" t="s">
        <v>13</v>
      </c>
      <c r="C41" s="110">
        <v>740.13998792142593</v>
      </c>
      <c r="D41" s="24"/>
      <c r="E41" s="24"/>
      <c r="F41" s="24"/>
    </row>
    <row r="42" spans="1:6" x14ac:dyDescent="0.2">
      <c r="A42" s="152"/>
      <c r="B42" s="109" t="s">
        <v>14</v>
      </c>
      <c r="C42" s="110">
        <v>1985.7239477327196</v>
      </c>
      <c r="D42" s="24"/>
      <c r="E42" s="24"/>
      <c r="F42" s="24"/>
    </row>
    <row r="43" spans="1:6" x14ac:dyDescent="0.2">
      <c r="A43" s="160" t="s">
        <v>91</v>
      </c>
      <c r="B43" s="109" t="s">
        <v>11</v>
      </c>
      <c r="C43" s="110">
        <v>1866.9877763267807</v>
      </c>
      <c r="D43" s="24"/>
      <c r="E43" s="24"/>
      <c r="F43" s="24"/>
    </row>
    <row r="44" spans="1:6" x14ac:dyDescent="0.2">
      <c r="A44" s="152"/>
      <c r="B44" s="109" t="s">
        <v>13</v>
      </c>
      <c r="C44" s="110">
        <v>931.40406553802563</v>
      </c>
      <c r="D44" s="119">
        <f>C44+C47</f>
        <v>1133.2484950803337</v>
      </c>
      <c r="E44" s="24"/>
      <c r="F44" s="24"/>
    </row>
    <row r="45" spans="1:6" x14ac:dyDescent="0.2">
      <c r="A45" s="152"/>
      <c r="B45" s="109" t="s">
        <v>14</v>
      </c>
      <c r="C45" s="110">
        <v>935.58371078875359</v>
      </c>
      <c r="D45" s="119">
        <f>C45+C48</f>
        <v>4201.015284493541</v>
      </c>
      <c r="E45" s="24"/>
      <c r="F45" s="24"/>
    </row>
    <row r="46" spans="1:6" x14ac:dyDescent="0.2">
      <c r="A46" s="160" t="s">
        <v>204</v>
      </c>
      <c r="B46" s="109" t="s">
        <v>11</v>
      </c>
      <c r="C46" s="110">
        <v>3467.2760032470956</v>
      </c>
      <c r="D46" s="24"/>
      <c r="E46" s="24"/>
      <c r="F46" s="24"/>
    </row>
    <row r="47" spans="1:6" x14ac:dyDescent="0.2">
      <c r="A47" s="152"/>
      <c r="B47" s="109" t="s">
        <v>13</v>
      </c>
      <c r="C47" s="110">
        <v>201.84442954230798</v>
      </c>
      <c r="D47" s="24"/>
      <c r="E47" s="24"/>
      <c r="F47" s="24"/>
    </row>
    <row r="48" spans="1:6" x14ac:dyDescent="0.2">
      <c r="A48" s="152"/>
      <c r="B48" s="109" t="s">
        <v>14</v>
      </c>
      <c r="C48" s="110">
        <v>3265.4315737047873</v>
      </c>
      <c r="D48" s="24"/>
      <c r="E48" s="24"/>
      <c r="F48" s="24"/>
    </row>
    <row r="49" spans="1:6" x14ac:dyDescent="0.2">
      <c r="A49" s="160" t="s">
        <v>205</v>
      </c>
      <c r="B49" s="109" t="s">
        <v>11</v>
      </c>
      <c r="C49" s="110">
        <v>0</v>
      </c>
      <c r="D49" s="24"/>
      <c r="E49" s="24"/>
      <c r="F49" s="24"/>
    </row>
    <row r="50" spans="1:6" x14ac:dyDescent="0.2">
      <c r="A50" s="152"/>
      <c r="B50" s="109" t="s">
        <v>13</v>
      </c>
      <c r="C50" s="110">
        <v>0</v>
      </c>
      <c r="D50" s="24"/>
      <c r="E50" s="24"/>
      <c r="F50" s="24"/>
    </row>
    <row r="51" spans="1:6" x14ac:dyDescent="0.2">
      <c r="A51" s="152"/>
      <c r="B51" s="109" t="s">
        <v>14</v>
      </c>
      <c r="C51" s="110">
        <v>0</v>
      </c>
      <c r="D51" s="24"/>
      <c r="E51" s="24"/>
      <c r="F51" s="24"/>
    </row>
    <row r="52" spans="1:6" x14ac:dyDescent="0.2">
      <c r="A52" s="160" t="s">
        <v>71</v>
      </c>
      <c r="B52" s="109" t="s">
        <v>11</v>
      </c>
      <c r="C52" s="110">
        <v>38.141762452107201</v>
      </c>
      <c r="D52" s="24"/>
      <c r="E52" s="24"/>
      <c r="F52" s="24"/>
    </row>
    <row r="53" spans="1:6" x14ac:dyDescent="0.2">
      <c r="A53" s="152"/>
      <c r="B53" s="109" t="s">
        <v>13</v>
      </c>
      <c r="C53" s="110">
        <v>19.070881226053601</v>
      </c>
      <c r="D53" s="24"/>
      <c r="E53" s="24"/>
      <c r="F53" s="24"/>
    </row>
    <row r="54" spans="1:6" ht="13.5" thickBot="1" x14ac:dyDescent="0.25">
      <c r="A54" s="161"/>
      <c r="B54" s="116" t="s">
        <v>14</v>
      </c>
      <c r="C54" s="117">
        <v>19.070881226053601</v>
      </c>
      <c r="D54" s="118"/>
      <c r="E54" s="118"/>
      <c r="F54" s="118"/>
    </row>
    <row r="56" spans="1:6" ht="13.5" thickBot="1" x14ac:dyDescent="0.25"/>
    <row r="57" spans="1:6" ht="14.25" thickTop="1" thickBot="1" x14ac:dyDescent="0.25">
      <c r="A57" s="154" t="s">
        <v>309</v>
      </c>
      <c r="B57" s="162"/>
      <c r="C57" s="162"/>
      <c r="D57" s="162"/>
      <c r="E57" s="106" t="s">
        <v>304</v>
      </c>
    </row>
    <row r="58" spans="1:6" x14ac:dyDescent="0.2">
      <c r="A58" s="163" t="s">
        <v>11</v>
      </c>
      <c r="B58" s="107" t="s">
        <v>11</v>
      </c>
      <c r="C58" s="108">
        <v>34982.801394708811</v>
      </c>
    </row>
    <row r="59" spans="1:6" x14ac:dyDescent="0.2">
      <c r="A59" s="152"/>
      <c r="B59" s="109" t="s">
        <v>13</v>
      </c>
      <c r="C59" s="110">
        <v>17838.906111500557</v>
      </c>
    </row>
    <row r="60" spans="1:6" x14ac:dyDescent="0.2">
      <c r="A60" s="152"/>
      <c r="B60" s="109" t="s">
        <v>14</v>
      </c>
      <c r="C60" s="110">
        <v>17143.895283213085</v>
      </c>
    </row>
    <row r="61" spans="1:6" x14ac:dyDescent="0.2">
      <c r="A61" s="160" t="s">
        <v>87</v>
      </c>
      <c r="B61" s="109" t="s">
        <v>11</v>
      </c>
      <c r="C61" s="110">
        <v>214.61034917499973</v>
      </c>
    </row>
    <row r="62" spans="1:6" x14ac:dyDescent="0.2">
      <c r="A62" s="152"/>
      <c r="B62" s="109" t="s">
        <v>13</v>
      </c>
      <c r="C62" s="110">
        <v>195.0640781259998</v>
      </c>
      <c r="D62" s="120">
        <f>C62+C65+C68+C71</f>
        <v>4866.013281335061</v>
      </c>
    </row>
    <row r="63" spans="1:6" x14ac:dyDescent="0.2">
      <c r="A63" s="152"/>
      <c r="B63" s="109" t="s">
        <v>14</v>
      </c>
      <c r="C63" s="110">
        <v>19.546271049000008</v>
      </c>
      <c r="D63" s="120">
        <f>C63+C66+C69+C72</f>
        <v>570.6751725449983</v>
      </c>
    </row>
    <row r="64" spans="1:6" x14ac:dyDescent="0.2">
      <c r="A64" s="160" t="s">
        <v>287</v>
      </c>
      <c r="B64" s="109" t="s">
        <v>11</v>
      </c>
      <c r="C64" s="110">
        <v>824.32256127899461</v>
      </c>
    </row>
    <row r="65" spans="1:4" x14ac:dyDescent="0.2">
      <c r="A65" s="152"/>
      <c r="B65" s="109" t="s">
        <v>13</v>
      </c>
      <c r="C65" s="110">
        <v>629.14656418699633</v>
      </c>
    </row>
    <row r="66" spans="1:4" x14ac:dyDescent="0.2">
      <c r="A66" s="152"/>
      <c r="B66" s="109" t="s">
        <v>14</v>
      </c>
      <c r="C66" s="110">
        <v>195.17599709199936</v>
      </c>
    </row>
    <row r="67" spans="1:4" x14ac:dyDescent="0.2">
      <c r="A67" s="160" t="s">
        <v>308</v>
      </c>
      <c r="B67" s="109" t="s">
        <v>11</v>
      </c>
      <c r="C67" s="110">
        <v>440.60393678299783</v>
      </c>
    </row>
    <row r="68" spans="1:4" x14ac:dyDescent="0.2">
      <c r="A68" s="152"/>
      <c r="B68" s="109" t="s">
        <v>13</v>
      </c>
      <c r="C68" s="110">
        <v>346.45145667199859</v>
      </c>
    </row>
    <row r="69" spans="1:4" x14ac:dyDescent="0.2">
      <c r="A69" s="152"/>
      <c r="B69" s="109" t="s">
        <v>14</v>
      </c>
      <c r="C69" s="110">
        <v>94.152480110999988</v>
      </c>
    </row>
    <row r="70" spans="1:4" x14ac:dyDescent="0.2">
      <c r="A70" s="160" t="s">
        <v>35</v>
      </c>
      <c r="B70" s="109" t="s">
        <v>11</v>
      </c>
      <c r="C70" s="110">
        <v>3957.1516066430686</v>
      </c>
    </row>
    <row r="71" spans="1:4" x14ac:dyDescent="0.2">
      <c r="A71" s="152"/>
      <c r="B71" s="109" t="s">
        <v>13</v>
      </c>
      <c r="C71" s="110">
        <v>3695.3511823500658</v>
      </c>
    </row>
    <row r="72" spans="1:4" x14ac:dyDescent="0.2">
      <c r="A72" s="152"/>
      <c r="B72" s="109" t="s">
        <v>14</v>
      </c>
      <c r="C72" s="110">
        <v>261.80042429299897</v>
      </c>
    </row>
    <row r="73" spans="1:4" x14ac:dyDescent="0.2">
      <c r="A73" s="160" t="s">
        <v>88</v>
      </c>
      <c r="B73" s="109" t="s">
        <v>11</v>
      </c>
      <c r="C73" s="110">
        <v>4240.6886950640201</v>
      </c>
    </row>
    <row r="74" spans="1:4" x14ac:dyDescent="0.2">
      <c r="A74" s="152"/>
      <c r="B74" s="109" t="s">
        <v>13</v>
      </c>
      <c r="C74" s="110">
        <v>2337.5654530170632</v>
      </c>
      <c r="D74" s="120">
        <f>C74+C77+C80</f>
        <v>4193.979085883052</v>
      </c>
    </row>
    <row r="75" spans="1:4" x14ac:dyDescent="0.2">
      <c r="A75" s="152"/>
      <c r="B75" s="109" t="s">
        <v>14</v>
      </c>
      <c r="C75" s="110">
        <v>1903.1232420470424</v>
      </c>
      <c r="D75" s="120">
        <f>C75+C78+C81</f>
        <v>3919.1588967880371</v>
      </c>
    </row>
    <row r="76" spans="1:4" x14ac:dyDescent="0.2">
      <c r="A76" s="160" t="s">
        <v>289</v>
      </c>
      <c r="B76" s="109" t="s">
        <v>11</v>
      </c>
      <c r="C76" s="110">
        <v>1682.5162877860241</v>
      </c>
    </row>
    <row r="77" spans="1:4" x14ac:dyDescent="0.2">
      <c r="A77" s="152"/>
      <c r="B77" s="109" t="s">
        <v>13</v>
      </c>
      <c r="C77" s="110">
        <v>797.83554677899531</v>
      </c>
    </row>
    <row r="78" spans="1:4" x14ac:dyDescent="0.2">
      <c r="A78" s="152"/>
      <c r="B78" s="109" t="s">
        <v>14</v>
      </c>
      <c r="C78" s="110">
        <v>884.68074100699573</v>
      </c>
    </row>
    <row r="79" spans="1:4" x14ac:dyDescent="0.2">
      <c r="A79" s="160" t="s">
        <v>290</v>
      </c>
      <c r="B79" s="109" t="s">
        <v>11</v>
      </c>
      <c r="C79" s="110">
        <v>2189.9329998210555</v>
      </c>
    </row>
    <row r="80" spans="1:4" x14ac:dyDescent="0.2">
      <c r="A80" s="152"/>
      <c r="B80" s="109" t="s">
        <v>13</v>
      </c>
      <c r="C80" s="110">
        <v>1058.5780860869936</v>
      </c>
    </row>
    <row r="81" spans="1:4" x14ac:dyDescent="0.2">
      <c r="A81" s="152"/>
      <c r="B81" s="109" t="s">
        <v>14</v>
      </c>
      <c r="C81" s="110">
        <v>1131.354913733999</v>
      </c>
    </row>
    <row r="82" spans="1:4" x14ac:dyDescent="0.2">
      <c r="A82" s="160" t="s">
        <v>288</v>
      </c>
      <c r="B82" s="109" t="s">
        <v>11</v>
      </c>
      <c r="C82" s="110">
        <v>1477.6997402860138</v>
      </c>
    </row>
    <row r="83" spans="1:4" x14ac:dyDescent="0.2">
      <c r="A83" s="152"/>
      <c r="B83" s="109" t="s">
        <v>13</v>
      </c>
      <c r="C83" s="110">
        <v>977.10020495799415</v>
      </c>
      <c r="D83" s="120">
        <f>C83+C86</f>
        <v>1423.9613107519915</v>
      </c>
    </row>
    <row r="84" spans="1:4" x14ac:dyDescent="0.2">
      <c r="A84" s="152"/>
      <c r="B84" s="109" t="s">
        <v>14</v>
      </c>
      <c r="C84" s="110">
        <v>500.59953532799739</v>
      </c>
      <c r="D84" s="120">
        <f>C84+C87</f>
        <v>788.6744190619961</v>
      </c>
    </row>
    <row r="85" spans="1:4" x14ac:dyDescent="0.2">
      <c r="A85" s="160" t="s">
        <v>291</v>
      </c>
      <c r="B85" s="109" t="s">
        <v>11</v>
      </c>
      <c r="C85" s="110">
        <v>734.93598952799482</v>
      </c>
    </row>
    <row r="86" spans="1:4" x14ac:dyDescent="0.2">
      <c r="A86" s="152"/>
      <c r="B86" s="109" t="s">
        <v>13</v>
      </c>
      <c r="C86" s="110">
        <v>446.86110579399735</v>
      </c>
    </row>
    <row r="87" spans="1:4" x14ac:dyDescent="0.2">
      <c r="A87" s="152"/>
      <c r="B87" s="109" t="s">
        <v>14</v>
      </c>
      <c r="C87" s="110">
        <v>288.07488373399872</v>
      </c>
    </row>
    <row r="88" spans="1:4" x14ac:dyDescent="0.2">
      <c r="A88" s="160" t="s">
        <v>76</v>
      </c>
      <c r="B88" s="109" t="s">
        <v>11</v>
      </c>
      <c r="C88" s="110">
        <v>3637.785849779088</v>
      </c>
    </row>
    <row r="89" spans="1:4" x14ac:dyDescent="0.2">
      <c r="A89" s="152"/>
      <c r="B89" s="109" t="s">
        <v>13</v>
      </c>
      <c r="C89" s="110">
        <v>1270.7959151590039</v>
      </c>
      <c r="D89" s="120">
        <f>C89+C92+C95+C98</f>
        <v>3831.5344261649966</v>
      </c>
    </row>
    <row r="90" spans="1:4" x14ac:dyDescent="0.2">
      <c r="A90" s="152"/>
      <c r="B90" s="109" t="s">
        <v>14</v>
      </c>
      <c r="C90" s="110">
        <v>2366.9899346200655</v>
      </c>
      <c r="D90" s="120">
        <f>C90+C93+C96+C99</f>
        <v>4736.3523842730783</v>
      </c>
    </row>
    <row r="91" spans="1:4" x14ac:dyDescent="0.2">
      <c r="A91" s="160" t="s">
        <v>292</v>
      </c>
      <c r="B91" s="109" t="s">
        <v>11</v>
      </c>
      <c r="C91" s="110">
        <v>538.21291894099659</v>
      </c>
    </row>
    <row r="92" spans="1:4" x14ac:dyDescent="0.2">
      <c r="A92" s="152"/>
      <c r="B92" s="109" t="s">
        <v>13</v>
      </c>
      <c r="C92" s="110">
        <v>295.32216714999851</v>
      </c>
    </row>
    <row r="93" spans="1:4" x14ac:dyDescent="0.2">
      <c r="A93" s="152"/>
      <c r="B93" s="109" t="s">
        <v>14</v>
      </c>
      <c r="C93" s="110">
        <v>242.89075179099916</v>
      </c>
    </row>
    <row r="94" spans="1:4" x14ac:dyDescent="0.2">
      <c r="A94" s="160" t="s">
        <v>293</v>
      </c>
      <c r="B94" s="109" t="s">
        <v>11</v>
      </c>
      <c r="C94" s="110">
        <v>2580.6347290130643</v>
      </c>
    </row>
    <row r="95" spans="1:4" x14ac:dyDescent="0.2">
      <c r="A95" s="152"/>
      <c r="B95" s="109" t="s">
        <v>13</v>
      </c>
      <c r="C95" s="110">
        <v>1086.2211121239936</v>
      </c>
    </row>
    <row r="96" spans="1:4" x14ac:dyDescent="0.2">
      <c r="A96" s="152"/>
      <c r="B96" s="109" t="s">
        <v>14</v>
      </c>
      <c r="C96" s="110">
        <v>1494.4136168890179</v>
      </c>
    </row>
    <row r="97" spans="1:4" x14ac:dyDescent="0.2">
      <c r="A97" s="160" t="s">
        <v>294</v>
      </c>
      <c r="B97" s="109" t="s">
        <v>11</v>
      </c>
      <c r="C97" s="110">
        <v>1811.253312705041</v>
      </c>
    </row>
    <row r="98" spans="1:4" x14ac:dyDescent="0.2">
      <c r="A98" s="152"/>
      <c r="B98" s="109" t="s">
        <v>13</v>
      </c>
      <c r="C98" s="110">
        <v>1179.1952317320006</v>
      </c>
    </row>
    <row r="99" spans="1:4" x14ac:dyDescent="0.2">
      <c r="A99" s="152"/>
      <c r="B99" s="109" t="s">
        <v>14</v>
      </c>
      <c r="C99" s="110">
        <v>632.0580809729953</v>
      </c>
    </row>
    <row r="100" spans="1:4" x14ac:dyDescent="0.2">
      <c r="A100" s="160" t="s">
        <v>295</v>
      </c>
      <c r="B100" s="109" t="s">
        <v>11</v>
      </c>
      <c r="C100" s="110">
        <v>2852.5967452170635</v>
      </c>
    </row>
    <row r="101" spans="1:4" x14ac:dyDescent="0.2">
      <c r="A101" s="152"/>
      <c r="B101" s="109" t="s">
        <v>13</v>
      </c>
      <c r="C101" s="110">
        <v>1527.1428923810151</v>
      </c>
    </row>
    <row r="102" spans="1:4" x14ac:dyDescent="0.2">
      <c r="A102" s="152"/>
      <c r="B102" s="109" t="s">
        <v>14</v>
      </c>
      <c r="C102" s="110">
        <v>1325.4538528360047</v>
      </c>
    </row>
    <row r="103" spans="1:4" x14ac:dyDescent="0.2">
      <c r="A103" s="160" t="s">
        <v>296</v>
      </c>
      <c r="B103" s="109" t="s">
        <v>11</v>
      </c>
      <c r="C103" s="110">
        <v>1459.9062315260182</v>
      </c>
    </row>
    <row r="104" spans="1:4" x14ac:dyDescent="0.2">
      <c r="A104" s="152"/>
      <c r="B104" s="109" t="s">
        <v>13</v>
      </c>
      <c r="C104" s="110">
        <v>368.42008933199781</v>
      </c>
      <c r="D104" s="120">
        <f>C104+C107</f>
        <v>694.79183337199606</v>
      </c>
    </row>
    <row r="105" spans="1:4" x14ac:dyDescent="0.2">
      <c r="A105" s="152"/>
      <c r="B105" s="109" t="s">
        <v>14</v>
      </c>
      <c r="C105" s="110">
        <v>1091.4861421939963</v>
      </c>
      <c r="D105" s="120">
        <f>C105+C108</f>
        <v>2059.1902757539897</v>
      </c>
    </row>
    <row r="106" spans="1:4" x14ac:dyDescent="0.2">
      <c r="A106" s="160" t="s">
        <v>297</v>
      </c>
      <c r="B106" s="109" t="s">
        <v>11</v>
      </c>
      <c r="C106" s="110">
        <v>1294.0758776000084</v>
      </c>
    </row>
    <row r="107" spans="1:4" x14ac:dyDescent="0.2">
      <c r="A107" s="152"/>
      <c r="B107" s="109" t="s">
        <v>13</v>
      </c>
      <c r="C107" s="110">
        <v>326.3717440399983</v>
      </c>
    </row>
    <row r="108" spans="1:4" x14ac:dyDescent="0.2">
      <c r="A108" s="152"/>
      <c r="B108" s="109" t="s">
        <v>14</v>
      </c>
      <c r="C108" s="110">
        <v>967.70413355999347</v>
      </c>
    </row>
    <row r="109" spans="1:4" x14ac:dyDescent="0.2">
      <c r="A109" s="160" t="s">
        <v>298</v>
      </c>
      <c r="B109" s="109" t="s">
        <v>11</v>
      </c>
      <c r="C109" s="110">
        <v>972.37261346099365</v>
      </c>
    </row>
    <row r="110" spans="1:4" x14ac:dyDescent="0.2">
      <c r="A110" s="152"/>
      <c r="B110" s="109" t="s">
        <v>13</v>
      </c>
      <c r="C110" s="110">
        <v>638.81126564799638</v>
      </c>
      <c r="D110" s="120">
        <f>C110+C113+C116+C119</f>
        <v>1252.3271267799933</v>
      </c>
    </row>
    <row r="111" spans="1:4" x14ac:dyDescent="0.2">
      <c r="A111" s="152"/>
      <c r="B111" s="109" t="s">
        <v>14</v>
      </c>
      <c r="C111" s="110">
        <v>333.56134781299863</v>
      </c>
      <c r="D111" s="120">
        <f>C111+C114+C117+C120</f>
        <v>3693.1842010290452</v>
      </c>
    </row>
    <row r="112" spans="1:4" x14ac:dyDescent="0.2">
      <c r="A112" s="160" t="s">
        <v>299</v>
      </c>
      <c r="B112" s="109" t="s">
        <v>11</v>
      </c>
      <c r="C112" s="110">
        <v>946.75641496999276</v>
      </c>
    </row>
    <row r="113" spans="1:5" x14ac:dyDescent="0.2">
      <c r="A113" s="152"/>
      <c r="B113" s="109" t="s">
        <v>13</v>
      </c>
      <c r="C113" s="110">
        <v>375.25416032799768</v>
      </c>
    </row>
    <row r="114" spans="1:5" x14ac:dyDescent="0.2">
      <c r="A114" s="152"/>
      <c r="B114" s="109" t="s">
        <v>14</v>
      </c>
      <c r="C114" s="110">
        <v>571.50225464199559</v>
      </c>
    </row>
    <row r="115" spans="1:5" x14ac:dyDescent="0.2">
      <c r="A115" s="160" t="s">
        <v>300</v>
      </c>
      <c r="B115" s="109" t="s">
        <v>11</v>
      </c>
      <c r="C115" s="110">
        <v>3022.296345394052</v>
      </c>
    </row>
    <row r="116" spans="1:5" x14ac:dyDescent="0.2">
      <c r="A116" s="152"/>
      <c r="B116" s="109" t="s">
        <v>13</v>
      </c>
      <c r="C116" s="110">
        <v>237.25298170299919</v>
      </c>
    </row>
    <row r="117" spans="1:5" x14ac:dyDescent="0.2">
      <c r="A117" s="152"/>
      <c r="B117" s="109" t="s">
        <v>14</v>
      </c>
      <c r="C117" s="110">
        <v>2785.0433636910507</v>
      </c>
    </row>
    <row r="118" spans="1:5" x14ac:dyDescent="0.2">
      <c r="A118" s="160" t="s">
        <v>205</v>
      </c>
      <c r="B118" s="109" t="s">
        <v>11</v>
      </c>
      <c r="C118" s="110">
        <v>4.0859539839999997</v>
      </c>
    </row>
    <row r="119" spans="1:5" x14ac:dyDescent="0.2">
      <c r="A119" s="152"/>
      <c r="B119" s="109" t="s">
        <v>13</v>
      </c>
      <c r="C119" s="110">
        <v>1.0087191010000001</v>
      </c>
    </row>
    <row r="120" spans="1:5" x14ac:dyDescent="0.2">
      <c r="A120" s="152"/>
      <c r="B120" s="109" t="s">
        <v>14</v>
      </c>
      <c r="C120" s="110">
        <v>3.077234883</v>
      </c>
    </row>
    <row r="121" spans="1:5" ht="13.5" thickBot="1" x14ac:dyDescent="0.25">
      <c r="A121" s="151" t="s">
        <v>71</v>
      </c>
      <c r="B121" s="109" t="s">
        <v>11</v>
      </c>
      <c r="C121" s="110">
        <v>100.362235759</v>
      </c>
    </row>
    <row r="122" spans="1:5" ht="13.5" thickTop="1" x14ac:dyDescent="0.2">
      <c r="A122" s="152"/>
      <c r="B122" s="109" t="s">
        <v>13</v>
      </c>
      <c r="C122" s="110">
        <v>49.156154832999995</v>
      </c>
    </row>
    <row r="123" spans="1:5" ht="13.5" thickBot="1" x14ac:dyDescent="0.25">
      <c r="A123" s="153"/>
      <c r="B123" s="111" t="s">
        <v>14</v>
      </c>
      <c r="C123" s="112">
        <v>51.20608092600002</v>
      </c>
    </row>
    <row r="124" spans="1:5" ht="13.5" thickTop="1" x14ac:dyDescent="0.2"/>
    <row r="126" spans="1:5" ht="13.5" thickBot="1" x14ac:dyDescent="0.25"/>
    <row r="127" spans="1:5" ht="14.25" thickTop="1" thickBot="1" x14ac:dyDescent="0.25">
      <c r="A127" s="154" t="s">
        <v>160</v>
      </c>
      <c r="B127" s="155"/>
      <c r="C127" s="157" t="s">
        <v>303</v>
      </c>
      <c r="D127" s="158"/>
      <c r="E127" s="158"/>
    </row>
    <row r="128" spans="1:5" x14ac:dyDescent="0.2">
      <c r="A128" s="152"/>
      <c r="B128" s="152"/>
      <c r="C128" s="121" t="s">
        <v>11</v>
      </c>
      <c r="D128" s="121" t="s">
        <v>13</v>
      </c>
      <c r="E128" s="121" t="s">
        <v>14</v>
      </c>
    </row>
    <row r="129" spans="1:8" ht="13.5" thickBot="1" x14ac:dyDescent="0.25">
      <c r="A129" s="156"/>
      <c r="B129" s="156"/>
      <c r="C129" s="122" t="s">
        <v>304</v>
      </c>
      <c r="D129" s="122" t="s">
        <v>304</v>
      </c>
      <c r="E129" s="122" t="s">
        <v>304</v>
      </c>
    </row>
    <row r="130" spans="1:8" ht="13.5" thickBot="1" x14ac:dyDescent="0.25">
      <c r="A130" s="159" t="s">
        <v>307</v>
      </c>
      <c r="B130" s="107" t="s">
        <v>11</v>
      </c>
      <c r="C130" s="108">
        <v>34982.801394708811</v>
      </c>
      <c r="D130" s="108">
        <v>17838.906111500557</v>
      </c>
      <c r="E130" s="108">
        <v>17143.895283213085</v>
      </c>
      <c r="F130" s="120"/>
    </row>
    <row r="131" spans="1:8" ht="13.5" thickTop="1" x14ac:dyDescent="0.2">
      <c r="A131" s="152"/>
      <c r="B131" s="109" t="s">
        <v>87</v>
      </c>
      <c r="C131" s="110">
        <v>214.61034917499973</v>
      </c>
      <c r="D131" s="110">
        <v>195.0640781259998</v>
      </c>
      <c r="E131" s="110">
        <v>19.546271049000008</v>
      </c>
      <c r="F131" s="120">
        <f>D131+D132+D133+D134</f>
        <v>4866.013281335061</v>
      </c>
      <c r="G131" s="120">
        <f>E131+E132+E133+E134</f>
        <v>570.6751725449983</v>
      </c>
      <c r="H131" s="120">
        <f>F131+G131</f>
        <v>5436.6884538800596</v>
      </c>
    </row>
    <row r="132" spans="1:8" ht="22.5" x14ac:dyDescent="0.2">
      <c r="A132" s="152"/>
      <c r="B132" s="109" t="s">
        <v>287</v>
      </c>
      <c r="C132" s="110">
        <v>824.32256127899461</v>
      </c>
      <c r="D132" s="110">
        <v>629.14656418699633</v>
      </c>
      <c r="E132" s="110">
        <v>195.17599709199936</v>
      </c>
      <c r="F132" s="120"/>
      <c r="H132" s="120">
        <f t="shared" ref="H132:H147" si="0">F132+G132</f>
        <v>0</v>
      </c>
    </row>
    <row r="133" spans="1:8" ht="45" x14ac:dyDescent="0.2">
      <c r="A133" s="152"/>
      <c r="B133" s="109" t="s">
        <v>308</v>
      </c>
      <c r="C133" s="110">
        <v>440.60393678299783</v>
      </c>
      <c r="D133" s="110">
        <v>346.45145667199859</v>
      </c>
      <c r="E133" s="110">
        <v>94.152480110999988</v>
      </c>
      <c r="F133" s="120"/>
      <c r="H133" s="120">
        <f t="shared" si="0"/>
        <v>0</v>
      </c>
    </row>
    <row r="134" spans="1:8" x14ac:dyDescent="0.2">
      <c r="A134" s="152"/>
      <c r="B134" s="109" t="s">
        <v>35</v>
      </c>
      <c r="C134" s="110">
        <v>3957.1516066430686</v>
      </c>
      <c r="D134" s="110">
        <v>3695.3511823500658</v>
      </c>
      <c r="E134" s="110">
        <v>261.80042429299897</v>
      </c>
      <c r="F134" s="120"/>
      <c r="H134" s="120">
        <f t="shared" si="0"/>
        <v>0</v>
      </c>
    </row>
    <row r="135" spans="1:8" x14ac:dyDescent="0.2">
      <c r="A135" s="152"/>
      <c r="B135" s="109" t="s">
        <v>88</v>
      </c>
      <c r="C135" s="110">
        <v>4240.6886950640201</v>
      </c>
      <c r="D135" s="110">
        <v>2337.5654530170632</v>
      </c>
      <c r="E135" s="110">
        <v>1903.1232420470424</v>
      </c>
      <c r="F135" s="120">
        <f>D135+D136+D137</f>
        <v>4193.979085883052</v>
      </c>
      <c r="G135" s="120">
        <f>E135+E136+E137</f>
        <v>3919.1588967880371</v>
      </c>
      <c r="H135" s="120">
        <f t="shared" si="0"/>
        <v>8113.137982671089</v>
      </c>
    </row>
    <row r="136" spans="1:8" x14ac:dyDescent="0.2">
      <c r="A136" s="152"/>
      <c r="B136" s="109" t="s">
        <v>289</v>
      </c>
      <c r="C136" s="110">
        <v>1682.5162877860241</v>
      </c>
      <c r="D136" s="110">
        <v>797.83554677899531</v>
      </c>
      <c r="E136" s="110">
        <v>884.68074100699573</v>
      </c>
      <c r="F136" s="120"/>
      <c r="H136" s="120">
        <f t="shared" si="0"/>
        <v>0</v>
      </c>
    </row>
    <row r="137" spans="1:8" ht="22.5" x14ac:dyDescent="0.2">
      <c r="A137" s="152"/>
      <c r="B137" s="109" t="s">
        <v>290</v>
      </c>
      <c r="C137" s="110">
        <v>2189.9329998210555</v>
      </c>
      <c r="D137" s="110">
        <v>1058.5780860869936</v>
      </c>
      <c r="E137" s="110">
        <v>1131.354913733999</v>
      </c>
      <c r="F137" s="120"/>
      <c r="H137" s="120">
        <f t="shared" si="0"/>
        <v>0</v>
      </c>
    </row>
    <row r="138" spans="1:8" ht="22.5" x14ac:dyDescent="0.2">
      <c r="A138" s="152"/>
      <c r="B138" s="109" t="s">
        <v>288</v>
      </c>
      <c r="C138" s="110">
        <v>1477.6997402860138</v>
      </c>
      <c r="D138" s="110">
        <v>977.10020495799415</v>
      </c>
      <c r="E138" s="110">
        <v>500.59953532799739</v>
      </c>
      <c r="F138" s="120">
        <f>D138+D139</f>
        <v>1423.9613107519915</v>
      </c>
      <c r="G138" s="120">
        <f>E138+E139</f>
        <v>788.6744190619961</v>
      </c>
      <c r="H138" s="120">
        <f t="shared" si="0"/>
        <v>2212.6357298139874</v>
      </c>
    </row>
    <row r="139" spans="1:8" ht="22.5" x14ac:dyDescent="0.2">
      <c r="A139" s="152"/>
      <c r="B139" s="109" t="s">
        <v>291</v>
      </c>
      <c r="C139" s="110">
        <v>734.93598952799482</v>
      </c>
      <c r="D139" s="110">
        <v>446.86110579399735</v>
      </c>
      <c r="E139" s="110">
        <v>288.07488373399872</v>
      </c>
      <c r="F139" s="120"/>
      <c r="H139" s="120">
        <f t="shared" si="0"/>
        <v>0</v>
      </c>
    </row>
    <row r="140" spans="1:8" x14ac:dyDescent="0.2">
      <c r="A140" s="152"/>
      <c r="B140" s="109" t="s">
        <v>76</v>
      </c>
      <c r="C140" s="110">
        <v>3637.785849779088</v>
      </c>
      <c r="D140" s="110">
        <v>1270.7959151590039</v>
      </c>
      <c r="E140" s="110">
        <v>2366.9899346200655</v>
      </c>
      <c r="F140" s="120">
        <f>D140+D141+D142+D143</f>
        <v>3831.5344261649966</v>
      </c>
      <c r="G140" s="120">
        <f>E140+E141+E142+E143</f>
        <v>4736.3523842730783</v>
      </c>
      <c r="H140" s="120">
        <f t="shared" si="0"/>
        <v>8567.8868104380745</v>
      </c>
    </row>
    <row r="141" spans="1:8" x14ac:dyDescent="0.2">
      <c r="A141" s="152"/>
      <c r="B141" s="109" t="s">
        <v>292</v>
      </c>
      <c r="C141" s="110">
        <v>538.21291894099659</v>
      </c>
      <c r="D141" s="110">
        <v>295.32216714999851</v>
      </c>
      <c r="E141" s="110">
        <v>242.89075179099916</v>
      </c>
      <c r="F141" s="120"/>
      <c r="H141" s="120">
        <f t="shared" si="0"/>
        <v>0</v>
      </c>
    </row>
    <row r="142" spans="1:8" ht="22.5" x14ac:dyDescent="0.2">
      <c r="A142" s="152"/>
      <c r="B142" s="109" t="s">
        <v>293</v>
      </c>
      <c r="C142" s="110">
        <v>2580.6347290130643</v>
      </c>
      <c r="D142" s="110">
        <v>1086.2211121239936</v>
      </c>
      <c r="E142" s="110">
        <v>1494.4136168890179</v>
      </c>
      <c r="F142" s="120"/>
      <c r="H142" s="120">
        <f t="shared" si="0"/>
        <v>0</v>
      </c>
    </row>
    <row r="143" spans="1:8" ht="33.75" x14ac:dyDescent="0.2">
      <c r="A143" s="152"/>
      <c r="B143" s="109" t="s">
        <v>294</v>
      </c>
      <c r="C143" s="110">
        <v>1811.253312705041</v>
      </c>
      <c r="D143" s="110">
        <v>1179.1952317320006</v>
      </c>
      <c r="E143" s="110">
        <v>632.0580809729953</v>
      </c>
      <c r="F143" s="120"/>
      <c r="H143" s="120">
        <f t="shared" si="0"/>
        <v>0</v>
      </c>
    </row>
    <row r="144" spans="1:8" ht="22.5" x14ac:dyDescent="0.2">
      <c r="A144" s="152"/>
      <c r="B144" s="109" t="s">
        <v>295</v>
      </c>
      <c r="C144" s="110">
        <v>2852.5967452170635</v>
      </c>
      <c r="D144" s="110">
        <v>1527.1428923810151</v>
      </c>
      <c r="E144" s="110">
        <v>1325.4538528360047</v>
      </c>
      <c r="F144" s="120">
        <f>D144</f>
        <v>1527.1428923810151</v>
      </c>
      <c r="G144" s="120">
        <f>E144</f>
        <v>1325.4538528360047</v>
      </c>
      <c r="H144" s="120">
        <f t="shared" si="0"/>
        <v>2852.5967452170198</v>
      </c>
    </row>
    <row r="145" spans="1:8" x14ac:dyDescent="0.2">
      <c r="A145" s="152"/>
      <c r="B145" s="109" t="s">
        <v>296</v>
      </c>
      <c r="C145" s="110">
        <v>1459.9062315260182</v>
      </c>
      <c r="D145" s="110">
        <v>368.42008933199781</v>
      </c>
      <c r="E145" s="110">
        <v>1091.4861421939963</v>
      </c>
      <c r="F145" s="120">
        <f>D145+D146</f>
        <v>694.79183337199606</v>
      </c>
      <c r="G145" s="120">
        <f>E145+E146</f>
        <v>2059.1902757539897</v>
      </c>
      <c r="H145" s="120">
        <f t="shared" si="0"/>
        <v>2753.9821091259855</v>
      </c>
    </row>
    <row r="146" spans="1:8" ht="22.5" x14ac:dyDescent="0.2">
      <c r="A146" s="152"/>
      <c r="B146" s="109" t="s">
        <v>297</v>
      </c>
      <c r="C146" s="110">
        <v>1294.0758776000084</v>
      </c>
      <c r="D146" s="110">
        <v>326.3717440399983</v>
      </c>
      <c r="E146" s="110">
        <v>967.70413355999347</v>
      </c>
      <c r="F146" s="120"/>
      <c r="H146" s="120">
        <f t="shared" si="0"/>
        <v>0</v>
      </c>
    </row>
    <row r="147" spans="1:8" ht="22.5" x14ac:dyDescent="0.2">
      <c r="A147" s="152"/>
      <c r="B147" s="109" t="s">
        <v>298</v>
      </c>
      <c r="C147" s="110">
        <v>972.37261346099365</v>
      </c>
      <c r="D147" s="110">
        <v>638.81126564799638</v>
      </c>
      <c r="E147" s="110">
        <v>333.56134781299863</v>
      </c>
      <c r="F147" s="120">
        <f>D147+D148+D149+D150</f>
        <v>1252.3271267799933</v>
      </c>
      <c r="G147" s="120">
        <f>E147+E148+E149+E150</f>
        <v>3693.1842010290452</v>
      </c>
      <c r="H147" s="120">
        <f t="shared" si="0"/>
        <v>4945.5113278090384</v>
      </c>
    </row>
    <row r="148" spans="1:8" x14ac:dyDescent="0.2">
      <c r="A148" s="152"/>
      <c r="B148" s="109" t="s">
        <v>299</v>
      </c>
      <c r="C148" s="110">
        <v>946.75641496999276</v>
      </c>
      <c r="D148" s="110">
        <v>375.25416032799768</v>
      </c>
      <c r="E148" s="110">
        <v>571.50225464199559</v>
      </c>
      <c r="F148" s="120"/>
    </row>
    <row r="149" spans="1:8" ht="33.75" x14ac:dyDescent="0.2">
      <c r="A149" s="152"/>
      <c r="B149" s="109" t="s">
        <v>300</v>
      </c>
      <c r="C149" s="110">
        <v>3022.296345394052</v>
      </c>
      <c r="D149" s="110">
        <v>237.25298170299919</v>
      </c>
      <c r="E149" s="110">
        <v>2785.0433636910507</v>
      </c>
      <c r="F149" s="120"/>
    </row>
    <row r="150" spans="1:8" ht="22.5" x14ac:dyDescent="0.2">
      <c r="A150" s="152"/>
      <c r="B150" s="109" t="s">
        <v>205</v>
      </c>
      <c r="C150" s="110">
        <v>4.0859539839999997</v>
      </c>
      <c r="D150" s="110">
        <v>1.0087191010000001</v>
      </c>
      <c r="E150" s="110">
        <v>3.077234883</v>
      </c>
      <c r="F150" s="120"/>
    </row>
    <row r="151" spans="1:8" ht="13.5" thickBot="1" x14ac:dyDescent="0.25">
      <c r="A151" s="153"/>
      <c r="B151" s="111" t="s">
        <v>71</v>
      </c>
      <c r="C151" s="112">
        <v>100.362235759</v>
      </c>
      <c r="D151" s="112">
        <v>49.156154832999995</v>
      </c>
      <c r="E151" s="112">
        <v>51.20608092600002</v>
      </c>
      <c r="F151" s="120"/>
    </row>
    <row r="152" spans="1:8" x14ac:dyDescent="0.2">
      <c r="D152" s="120">
        <f>SUM(D131:D151)</f>
        <v>17838.906111501106</v>
      </c>
      <c r="E152" s="120">
        <f>SUM(E131:E151)</f>
        <v>17143.895283213147</v>
      </c>
      <c r="F152" s="120">
        <f>SUM(F131:F151)</f>
        <v>17789.749956668107</v>
      </c>
    </row>
  </sheetData>
  <mergeCells count="43">
    <mergeCell ref="A4:A6"/>
    <mergeCell ref="A7:A9"/>
    <mergeCell ref="A10:A12"/>
    <mergeCell ref="A13:A15"/>
    <mergeCell ref="A91:A93"/>
    <mergeCell ref="A16:A18"/>
    <mergeCell ref="A19:A21"/>
    <mergeCell ref="A22:A24"/>
    <mergeCell ref="A85:A87"/>
    <mergeCell ref="A88:A90"/>
    <mergeCell ref="A25:A27"/>
    <mergeCell ref="A28:A30"/>
    <mergeCell ref="A31:A33"/>
    <mergeCell ref="A79:A81"/>
    <mergeCell ref="A82:A84"/>
    <mergeCell ref="A34:A36"/>
    <mergeCell ref="A37:A39"/>
    <mergeCell ref="A40:A42"/>
    <mergeCell ref="A73:A75"/>
    <mergeCell ref="A76:A78"/>
    <mergeCell ref="A67:A69"/>
    <mergeCell ref="A43:A45"/>
    <mergeCell ref="A46:A48"/>
    <mergeCell ref="A49:A51"/>
    <mergeCell ref="A70:A72"/>
    <mergeCell ref="A52:A54"/>
    <mergeCell ref="A57:D57"/>
    <mergeCell ref="A58:A60"/>
    <mergeCell ref="A61:A63"/>
    <mergeCell ref="A64:A66"/>
    <mergeCell ref="A103:A105"/>
    <mergeCell ref="A106:A108"/>
    <mergeCell ref="A109:A111"/>
    <mergeCell ref="A94:A96"/>
    <mergeCell ref="A97:A99"/>
    <mergeCell ref="A100:A102"/>
    <mergeCell ref="A121:A123"/>
    <mergeCell ref="A127:B129"/>
    <mergeCell ref="C127:E127"/>
    <mergeCell ref="A130:A151"/>
    <mergeCell ref="A112:A114"/>
    <mergeCell ref="A115:A117"/>
    <mergeCell ref="A118:A120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Normal="100" zoomScaleSheetLayoutView="128" workbookViewId="0">
      <pane xSplit="2" ySplit="4" topLeftCell="C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2.75" x14ac:dyDescent="0.2"/>
  <cols>
    <col min="1" max="1" width="27.7109375" style="81" customWidth="1"/>
    <col min="2" max="2" width="8.85546875" style="81" hidden="1" customWidth="1"/>
    <col min="3" max="6" width="6.42578125" style="81" customWidth="1"/>
    <col min="7" max="7" width="8" style="81" customWidth="1"/>
    <col min="8" max="8" width="5" style="81" customWidth="1"/>
    <col min="9" max="9" width="10.140625" style="81" customWidth="1"/>
    <col min="10" max="16384" width="9.140625" style="81"/>
  </cols>
  <sheetData>
    <row r="1" spans="1:15" x14ac:dyDescent="0.2">
      <c r="A1" s="81" t="s">
        <v>210</v>
      </c>
    </row>
    <row r="3" spans="1:15" ht="15" x14ac:dyDescent="0.2">
      <c r="A3" s="90" t="s">
        <v>280</v>
      </c>
      <c r="B3" s="82"/>
      <c r="C3" s="83" t="s">
        <v>211</v>
      </c>
      <c r="D3" s="84"/>
      <c r="E3" s="84"/>
      <c r="F3" s="102"/>
      <c r="G3" s="85"/>
      <c r="I3" s="96"/>
    </row>
    <row r="4" spans="1:15" x14ac:dyDescent="0.2">
      <c r="A4" s="86"/>
      <c r="B4" s="82" t="s">
        <v>212</v>
      </c>
      <c r="C4" s="82" t="s">
        <v>213</v>
      </c>
      <c r="D4" s="82" t="s">
        <v>214</v>
      </c>
      <c r="E4" s="82" t="s">
        <v>215</v>
      </c>
      <c r="F4" s="103"/>
      <c r="G4" s="82" t="s">
        <v>211</v>
      </c>
      <c r="I4" s="97" t="s">
        <v>282</v>
      </c>
    </row>
    <row r="5" spans="1:15" ht="14.25" customHeight="1" x14ac:dyDescent="0.2">
      <c r="A5" s="92" t="s">
        <v>94</v>
      </c>
      <c r="B5" s="87"/>
      <c r="C5" s="88">
        <v>321</v>
      </c>
      <c r="D5" s="88">
        <v>7446</v>
      </c>
      <c r="E5" s="88">
        <v>10</v>
      </c>
      <c r="F5" s="88"/>
      <c r="G5" s="89">
        <v>7777</v>
      </c>
      <c r="I5" s="104">
        <f t="shared" ref="I5:I36" si="0">G5/$G$127*$G$129</f>
        <v>7998.3507995574773</v>
      </c>
    </row>
    <row r="6" spans="1:15" ht="14.25" customHeight="1" x14ac:dyDescent="0.2">
      <c r="A6" s="94" t="s">
        <v>113</v>
      </c>
      <c r="B6" s="87"/>
      <c r="C6" s="88">
        <v>104</v>
      </c>
      <c r="D6" s="88">
        <v>2473</v>
      </c>
      <c r="E6" s="88">
        <v>7</v>
      </c>
      <c r="F6" s="88"/>
      <c r="G6" s="89">
        <v>2584</v>
      </c>
      <c r="I6" s="104">
        <f t="shared" si="0"/>
        <v>2657.5464145630094</v>
      </c>
    </row>
    <row r="7" spans="1:15" ht="14.25" customHeight="1" x14ac:dyDescent="0.2">
      <c r="A7" s="94" t="s">
        <v>161</v>
      </c>
      <c r="B7" s="87"/>
      <c r="C7" s="88">
        <v>16</v>
      </c>
      <c r="D7" s="88">
        <v>1606</v>
      </c>
      <c r="E7" s="88">
        <v>6</v>
      </c>
      <c r="F7" s="88"/>
      <c r="G7" s="89">
        <v>1628</v>
      </c>
      <c r="I7" s="104">
        <f t="shared" si="0"/>
        <v>1674.3365181534748</v>
      </c>
      <c r="N7" s="81" t="s">
        <v>124</v>
      </c>
      <c r="O7" s="81">
        <v>1</v>
      </c>
    </row>
    <row r="8" spans="1:15" ht="14.25" customHeight="1" x14ac:dyDescent="0.2">
      <c r="A8" s="94" t="s">
        <v>216</v>
      </c>
      <c r="B8" s="87"/>
      <c r="C8" s="88">
        <v>38</v>
      </c>
      <c r="D8" s="88">
        <v>1297</v>
      </c>
      <c r="E8" s="88">
        <v>7</v>
      </c>
      <c r="F8" s="88"/>
      <c r="G8" s="89">
        <v>1342</v>
      </c>
      <c r="I8" s="104">
        <f t="shared" si="0"/>
        <v>1380.1963190184049</v>
      </c>
      <c r="N8" s="81" t="s">
        <v>108</v>
      </c>
      <c r="O8" s="81">
        <v>2</v>
      </c>
    </row>
    <row r="9" spans="1:15" ht="14.25" customHeight="1" x14ac:dyDescent="0.2">
      <c r="A9" s="94" t="s">
        <v>110</v>
      </c>
      <c r="B9" s="87"/>
      <c r="C9" s="88">
        <v>10</v>
      </c>
      <c r="D9" s="88">
        <v>1263</v>
      </c>
      <c r="E9" s="88">
        <v>2</v>
      </c>
      <c r="F9" s="88"/>
      <c r="G9" s="89">
        <v>1275</v>
      </c>
      <c r="I9" s="104">
        <f t="shared" si="0"/>
        <v>1311.2893492909584</v>
      </c>
      <c r="N9" s="81" t="s">
        <v>109</v>
      </c>
      <c r="O9" s="81">
        <v>3</v>
      </c>
    </row>
    <row r="10" spans="1:15" ht="14.25" customHeight="1" x14ac:dyDescent="0.2">
      <c r="A10" s="94" t="s">
        <v>100</v>
      </c>
      <c r="B10" s="87"/>
      <c r="C10" s="88">
        <v>11</v>
      </c>
      <c r="D10" s="88">
        <v>765</v>
      </c>
      <c r="E10" s="88">
        <v>3</v>
      </c>
      <c r="F10" s="88"/>
      <c r="G10" s="89">
        <v>779</v>
      </c>
      <c r="I10" s="104">
        <f t="shared" si="0"/>
        <v>801.17208086090716</v>
      </c>
      <c r="N10" s="81" t="s">
        <v>126</v>
      </c>
      <c r="O10" s="81">
        <v>4</v>
      </c>
    </row>
    <row r="11" spans="1:15" ht="14.25" customHeight="1" x14ac:dyDescent="0.2">
      <c r="A11" s="94" t="s">
        <v>105</v>
      </c>
      <c r="B11" s="87"/>
      <c r="C11" s="88">
        <v>61</v>
      </c>
      <c r="D11" s="88">
        <v>699</v>
      </c>
      <c r="E11" s="88">
        <v>10</v>
      </c>
      <c r="F11" s="88"/>
      <c r="G11" s="89">
        <v>770</v>
      </c>
      <c r="I11" s="104">
        <f t="shared" si="0"/>
        <v>791.91592074826508</v>
      </c>
      <c r="N11" s="81" t="s">
        <v>139</v>
      </c>
      <c r="O11" s="81">
        <v>5</v>
      </c>
    </row>
    <row r="12" spans="1:15" ht="14.25" customHeight="1" x14ac:dyDescent="0.2">
      <c r="A12" s="94" t="s">
        <v>114</v>
      </c>
      <c r="B12" s="87"/>
      <c r="C12" s="88">
        <v>5</v>
      </c>
      <c r="D12" s="88">
        <v>311</v>
      </c>
      <c r="E12" s="88"/>
      <c r="F12" s="88"/>
      <c r="G12" s="89">
        <v>316</v>
      </c>
      <c r="I12" s="104">
        <f t="shared" si="0"/>
        <v>324.99406617721013</v>
      </c>
      <c r="N12" s="81" t="s">
        <v>115</v>
      </c>
      <c r="O12" s="81">
        <v>6</v>
      </c>
    </row>
    <row r="13" spans="1:15" ht="14.25" customHeight="1" x14ac:dyDescent="0.2">
      <c r="A13" s="94" t="s">
        <v>95</v>
      </c>
      <c r="B13" s="87"/>
      <c r="C13" s="88">
        <v>14</v>
      </c>
      <c r="D13" s="88">
        <v>285</v>
      </c>
      <c r="E13" s="88"/>
      <c r="F13" s="88"/>
      <c r="G13" s="89">
        <v>299</v>
      </c>
      <c r="I13" s="104">
        <f t="shared" si="0"/>
        <v>307.51020818666399</v>
      </c>
      <c r="N13" s="81" t="s">
        <v>127</v>
      </c>
      <c r="O13" s="81">
        <v>7</v>
      </c>
    </row>
    <row r="14" spans="1:15" ht="14.25" customHeight="1" x14ac:dyDescent="0.2">
      <c r="A14" s="94" t="s">
        <v>106</v>
      </c>
      <c r="B14" s="87"/>
      <c r="C14" s="88">
        <v>3</v>
      </c>
      <c r="D14" s="88">
        <v>238</v>
      </c>
      <c r="E14" s="88"/>
      <c r="F14" s="88"/>
      <c r="G14" s="89">
        <v>241</v>
      </c>
      <c r="I14" s="104">
        <f t="shared" si="0"/>
        <v>247.8593985718596</v>
      </c>
      <c r="N14" s="81" t="s">
        <v>217</v>
      </c>
      <c r="O14" s="81">
        <v>8</v>
      </c>
    </row>
    <row r="15" spans="1:15" ht="14.25" customHeight="1" x14ac:dyDescent="0.2">
      <c r="A15" s="94" t="s">
        <v>107</v>
      </c>
      <c r="B15" s="87"/>
      <c r="C15" s="88">
        <v>1</v>
      </c>
      <c r="D15" s="88">
        <v>234</v>
      </c>
      <c r="E15" s="88">
        <v>1</v>
      </c>
      <c r="F15" s="88"/>
      <c r="G15" s="89">
        <v>236</v>
      </c>
      <c r="I15" s="104">
        <f t="shared" si="0"/>
        <v>242.71708739816955</v>
      </c>
      <c r="N15" s="81" t="s">
        <v>118</v>
      </c>
      <c r="O15" s="81">
        <v>9</v>
      </c>
    </row>
    <row r="16" spans="1:15" ht="14.25" customHeight="1" x14ac:dyDescent="0.2">
      <c r="A16" s="94" t="s">
        <v>108</v>
      </c>
      <c r="B16" s="87"/>
      <c r="C16" s="88">
        <v>2</v>
      </c>
      <c r="D16" s="88">
        <v>213</v>
      </c>
      <c r="E16" s="88">
        <v>1</v>
      </c>
      <c r="F16" s="88"/>
      <c r="G16" s="89">
        <v>216</v>
      </c>
      <c r="I16" s="104">
        <f t="shared" si="0"/>
        <v>222.14784270340942</v>
      </c>
      <c r="N16" s="81" t="s">
        <v>140</v>
      </c>
      <c r="O16" s="81">
        <v>10</v>
      </c>
    </row>
    <row r="17" spans="1:15" ht="14.25" customHeight="1" x14ac:dyDescent="0.2">
      <c r="A17" s="94" t="s">
        <v>96</v>
      </c>
      <c r="B17" s="87"/>
      <c r="C17" s="88">
        <v>2</v>
      </c>
      <c r="D17" s="88">
        <v>212</v>
      </c>
      <c r="E17" s="88"/>
      <c r="F17" s="88"/>
      <c r="G17" s="89">
        <v>214</v>
      </c>
      <c r="I17" s="104">
        <f t="shared" si="0"/>
        <v>220.09091823393342</v>
      </c>
      <c r="N17" s="81" t="s">
        <v>142</v>
      </c>
      <c r="O17" s="81">
        <v>11</v>
      </c>
    </row>
    <row r="18" spans="1:15" ht="14.25" customHeight="1" x14ac:dyDescent="0.2">
      <c r="A18" s="94" t="s">
        <v>101</v>
      </c>
      <c r="B18" s="87"/>
      <c r="C18" s="88">
        <v>4</v>
      </c>
      <c r="D18" s="88">
        <v>192</v>
      </c>
      <c r="E18" s="88"/>
      <c r="F18" s="88"/>
      <c r="G18" s="89">
        <v>196</v>
      </c>
      <c r="I18" s="104">
        <f t="shared" si="0"/>
        <v>201.57859800864929</v>
      </c>
      <c r="N18" s="81" t="s">
        <v>110</v>
      </c>
      <c r="O18" s="81">
        <v>12</v>
      </c>
    </row>
    <row r="19" spans="1:15" ht="14.25" customHeight="1" x14ac:dyDescent="0.2">
      <c r="A19" s="94" t="s">
        <v>97</v>
      </c>
      <c r="B19" s="87"/>
      <c r="C19" s="88">
        <v>2</v>
      </c>
      <c r="D19" s="88">
        <v>137</v>
      </c>
      <c r="E19" s="88"/>
      <c r="F19" s="88"/>
      <c r="G19" s="89">
        <v>139</v>
      </c>
      <c r="I19" s="104">
        <f t="shared" si="0"/>
        <v>142.95625062858292</v>
      </c>
      <c r="N19" s="81" t="s">
        <v>148</v>
      </c>
      <c r="O19" s="81">
        <v>13</v>
      </c>
    </row>
    <row r="20" spans="1:15" ht="14.25" customHeight="1" x14ac:dyDescent="0.2">
      <c r="A20" s="81" t="s">
        <v>155</v>
      </c>
      <c r="B20" s="87"/>
      <c r="C20" s="88">
        <v>1</v>
      </c>
      <c r="D20" s="88">
        <v>138</v>
      </c>
      <c r="E20" s="88"/>
      <c r="F20" s="88"/>
      <c r="G20" s="89">
        <v>139</v>
      </c>
      <c r="I20" s="104">
        <f t="shared" si="0"/>
        <v>142.95625062858292</v>
      </c>
      <c r="N20" s="81" t="s">
        <v>114</v>
      </c>
      <c r="O20" s="81">
        <v>14</v>
      </c>
    </row>
    <row r="21" spans="1:15" ht="14.25" customHeight="1" x14ac:dyDescent="0.2">
      <c r="A21" s="94" t="s">
        <v>115</v>
      </c>
      <c r="B21" s="87"/>
      <c r="C21" s="88">
        <v>5</v>
      </c>
      <c r="D21" s="88">
        <v>85</v>
      </c>
      <c r="E21" s="88"/>
      <c r="F21" s="88"/>
      <c r="G21" s="89">
        <v>90</v>
      </c>
      <c r="I21" s="104">
        <f t="shared" si="0"/>
        <v>92.561601126420598</v>
      </c>
      <c r="N21" s="81" t="s">
        <v>112</v>
      </c>
      <c r="O21" s="81">
        <v>15</v>
      </c>
    </row>
    <row r="22" spans="1:15" ht="14.25" customHeight="1" x14ac:dyDescent="0.2">
      <c r="A22" s="94" t="s">
        <v>102</v>
      </c>
      <c r="B22" s="87"/>
      <c r="C22" s="88">
        <v>1</v>
      </c>
      <c r="D22" s="88">
        <v>81</v>
      </c>
      <c r="E22" s="88"/>
      <c r="F22" s="88"/>
      <c r="G22" s="89">
        <v>82</v>
      </c>
      <c r="I22" s="104">
        <f t="shared" si="0"/>
        <v>84.333903248516535</v>
      </c>
      <c r="N22" s="81" t="s">
        <v>97</v>
      </c>
      <c r="O22" s="81">
        <v>16</v>
      </c>
    </row>
    <row r="23" spans="1:15" ht="14.25" customHeight="1" x14ac:dyDescent="0.2">
      <c r="A23" s="94" t="s">
        <v>111</v>
      </c>
      <c r="B23" s="87"/>
      <c r="C23" s="88"/>
      <c r="D23" s="88">
        <v>80</v>
      </c>
      <c r="E23" s="88"/>
      <c r="F23" s="88"/>
      <c r="G23" s="89">
        <v>80</v>
      </c>
      <c r="I23" s="104">
        <f t="shared" si="0"/>
        <v>82.276978779040533</v>
      </c>
      <c r="N23" s="81" t="s">
        <v>218</v>
      </c>
      <c r="O23" s="81">
        <v>17</v>
      </c>
    </row>
    <row r="24" spans="1:15" ht="14.25" customHeight="1" x14ac:dyDescent="0.2">
      <c r="A24" s="94" t="s">
        <v>116</v>
      </c>
      <c r="B24" s="87"/>
      <c r="C24" s="88"/>
      <c r="D24" s="88">
        <v>77</v>
      </c>
      <c r="E24" s="88"/>
      <c r="F24" s="88"/>
      <c r="G24" s="89">
        <v>77</v>
      </c>
      <c r="I24" s="104">
        <f t="shared" si="0"/>
        <v>79.191592074826517</v>
      </c>
      <c r="N24" s="81" t="s">
        <v>141</v>
      </c>
      <c r="O24" s="81">
        <v>18</v>
      </c>
    </row>
    <row r="25" spans="1:15" ht="14.25" customHeight="1" x14ac:dyDescent="0.2">
      <c r="A25" s="94" t="s">
        <v>118</v>
      </c>
      <c r="B25" s="87"/>
      <c r="C25" s="88"/>
      <c r="D25" s="88">
        <v>75</v>
      </c>
      <c r="E25" s="88"/>
      <c r="F25" s="88"/>
      <c r="G25" s="89">
        <v>75</v>
      </c>
      <c r="I25" s="104">
        <f t="shared" si="0"/>
        <v>77.134667605350501</v>
      </c>
      <c r="N25" s="81" t="s">
        <v>96</v>
      </c>
      <c r="O25" s="81">
        <v>19</v>
      </c>
    </row>
    <row r="26" spans="1:15" ht="14.25" customHeight="1" x14ac:dyDescent="0.2">
      <c r="A26" s="94" t="s">
        <v>112</v>
      </c>
      <c r="B26" s="87"/>
      <c r="C26" s="88">
        <v>1</v>
      </c>
      <c r="D26" s="88">
        <v>72</v>
      </c>
      <c r="E26" s="88"/>
      <c r="F26" s="88"/>
      <c r="G26" s="89">
        <v>73</v>
      </c>
      <c r="I26" s="104">
        <f t="shared" si="0"/>
        <v>75.077743135874485</v>
      </c>
      <c r="N26" s="81" t="s">
        <v>135</v>
      </c>
      <c r="O26" s="81">
        <v>20</v>
      </c>
    </row>
    <row r="27" spans="1:15" ht="14.25" customHeight="1" x14ac:dyDescent="0.2">
      <c r="A27" s="94" t="s">
        <v>103</v>
      </c>
      <c r="B27" s="87"/>
      <c r="C27" s="88">
        <v>1</v>
      </c>
      <c r="D27" s="88">
        <v>70</v>
      </c>
      <c r="E27" s="88"/>
      <c r="F27" s="88"/>
      <c r="G27" s="89">
        <v>71</v>
      </c>
      <c r="I27" s="104">
        <f t="shared" si="0"/>
        <v>73.020818666398469</v>
      </c>
      <c r="N27" s="81" t="s">
        <v>104</v>
      </c>
      <c r="O27" s="81">
        <v>21</v>
      </c>
    </row>
    <row r="28" spans="1:15" ht="14.25" customHeight="1" x14ac:dyDescent="0.2">
      <c r="A28" s="94" t="s">
        <v>99</v>
      </c>
      <c r="B28" s="87"/>
      <c r="C28" s="88"/>
      <c r="D28" s="88">
        <v>70</v>
      </c>
      <c r="E28" s="88"/>
      <c r="F28" s="88"/>
      <c r="G28" s="89">
        <v>70</v>
      </c>
      <c r="I28" s="104">
        <f t="shared" si="0"/>
        <v>71.992356431660468</v>
      </c>
      <c r="N28" s="81" t="s">
        <v>111</v>
      </c>
      <c r="O28" s="81">
        <v>22</v>
      </c>
    </row>
    <row r="29" spans="1:15" ht="14.25" customHeight="1" x14ac:dyDescent="0.2">
      <c r="A29" s="94" t="s">
        <v>117</v>
      </c>
      <c r="B29" s="87"/>
      <c r="C29" s="88"/>
      <c r="D29" s="88">
        <v>67</v>
      </c>
      <c r="E29" s="88"/>
      <c r="F29" s="88"/>
      <c r="G29" s="89">
        <v>67</v>
      </c>
      <c r="I29" s="104">
        <f t="shared" si="0"/>
        <v>68.906969727446437</v>
      </c>
      <c r="N29" s="81" t="s">
        <v>95</v>
      </c>
      <c r="O29" s="81">
        <v>23</v>
      </c>
    </row>
    <row r="30" spans="1:15" ht="14.25" customHeight="1" x14ac:dyDescent="0.2">
      <c r="A30" s="94" t="s">
        <v>121</v>
      </c>
      <c r="B30" s="87"/>
      <c r="C30" s="88"/>
      <c r="D30" s="88">
        <v>65</v>
      </c>
      <c r="E30" s="88"/>
      <c r="F30" s="88"/>
      <c r="G30" s="89">
        <v>65</v>
      </c>
      <c r="I30" s="104">
        <f t="shared" si="0"/>
        <v>66.850045257970422</v>
      </c>
      <c r="N30" s="81" t="s">
        <v>144</v>
      </c>
      <c r="O30" s="81">
        <v>24</v>
      </c>
    </row>
    <row r="31" spans="1:15" ht="14.25" customHeight="1" x14ac:dyDescent="0.2">
      <c r="A31" s="94" t="s">
        <v>119</v>
      </c>
      <c r="B31" s="87"/>
      <c r="C31" s="88"/>
      <c r="D31" s="88">
        <v>57</v>
      </c>
      <c r="E31" s="88"/>
      <c r="F31" s="88"/>
      <c r="G31" s="89">
        <v>57</v>
      </c>
      <c r="I31" s="104">
        <f t="shared" si="0"/>
        <v>58.622347380066373</v>
      </c>
      <c r="N31" s="81" t="s">
        <v>105</v>
      </c>
      <c r="O31" s="81">
        <v>25</v>
      </c>
    </row>
    <row r="32" spans="1:15" ht="14.25" customHeight="1" x14ac:dyDescent="0.2">
      <c r="A32" s="94" t="s">
        <v>98</v>
      </c>
      <c r="B32" s="87"/>
      <c r="C32" s="88">
        <v>1</v>
      </c>
      <c r="D32" s="88">
        <v>54</v>
      </c>
      <c r="E32" s="88">
        <v>1</v>
      </c>
      <c r="F32" s="88"/>
      <c r="G32" s="89">
        <v>56</v>
      </c>
      <c r="I32" s="104">
        <f t="shared" si="0"/>
        <v>57.593885145328372</v>
      </c>
      <c r="N32" s="81" t="s">
        <v>130</v>
      </c>
      <c r="O32" s="81">
        <v>26</v>
      </c>
    </row>
    <row r="33" spans="1:15" ht="14.25" customHeight="1" x14ac:dyDescent="0.2">
      <c r="A33" s="94" t="s">
        <v>120</v>
      </c>
      <c r="B33" s="87"/>
      <c r="C33" s="88"/>
      <c r="D33" s="88">
        <v>49</v>
      </c>
      <c r="E33" s="88"/>
      <c r="F33" s="88"/>
      <c r="G33" s="89">
        <v>49</v>
      </c>
      <c r="I33" s="104">
        <f t="shared" si="0"/>
        <v>50.394649502162324</v>
      </c>
      <c r="N33" s="81" t="s">
        <v>100</v>
      </c>
      <c r="O33" s="81">
        <v>27</v>
      </c>
    </row>
    <row r="34" spans="1:15" ht="14.25" customHeight="1" x14ac:dyDescent="0.2">
      <c r="A34" s="81" t="s">
        <v>148</v>
      </c>
      <c r="B34" s="87"/>
      <c r="C34" s="88"/>
      <c r="D34" s="88">
        <v>39</v>
      </c>
      <c r="E34" s="88"/>
      <c r="F34" s="88"/>
      <c r="G34" s="89">
        <v>39</v>
      </c>
      <c r="I34" s="104">
        <f t="shared" si="0"/>
        <v>40.110027154782266</v>
      </c>
      <c r="N34" s="81" t="s">
        <v>98</v>
      </c>
      <c r="O34" s="81">
        <v>28</v>
      </c>
    </row>
    <row r="35" spans="1:15" ht="14.25" customHeight="1" x14ac:dyDescent="0.2">
      <c r="A35" s="94" t="s">
        <v>104</v>
      </c>
      <c r="B35" s="87"/>
      <c r="C35" s="88"/>
      <c r="D35" s="88">
        <v>36</v>
      </c>
      <c r="E35" s="88"/>
      <c r="F35" s="88"/>
      <c r="G35" s="89">
        <v>36</v>
      </c>
      <c r="I35" s="104">
        <f t="shared" si="0"/>
        <v>37.024640450568242</v>
      </c>
      <c r="N35" s="81" t="s">
        <v>101</v>
      </c>
      <c r="O35" s="81">
        <v>29</v>
      </c>
    </row>
    <row r="36" spans="1:15" ht="14.25" customHeight="1" x14ac:dyDescent="0.2">
      <c r="A36" s="94" t="s">
        <v>130</v>
      </c>
      <c r="B36" s="87"/>
      <c r="C36" s="88"/>
      <c r="D36" s="88">
        <v>35</v>
      </c>
      <c r="E36" s="88"/>
      <c r="F36" s="88"/>
      <c r="G36" s="89">
        <v>35</v>
      </c>
      <c r="I36" s="104">
        <f t="shared" si="0"/>
        <v>35.996178215830234</v>
      </c>
      <c r="N36" s="81" t="s">
        <v>219</v>
      </c>
      <c r="O36" s="81">
        <v>30</v>
      </c>
    </row>
    <row r="37" spans="1:15" ht="14.25" customHeight="1" x14ac:dyDescent="0.2">
      <c r="A37" s="94" t="s">
        <v>125</v>
      </c>
      <c r="B37" s="87"/>
      <c r="C37" s="88"/>
      <c r="D37" s="88">
        <v>35</v>
      </c>
      <c r="E37" s="88"/>
      <c r="F37" s="88"/>
      <c r="G37" s="89">
        <v>35</v>
      </c>
      <c r="I37" s="104">
        <f t="shared" ref="I37:I68" si="1">G37/$G$127*$G$129</f>
        <v>35.996178215830234</v>
      </c>
      <c r="N37" s="81" t="s">
        <v>102</v>
      </c>
      <c r="O37" s="81">
        <v>31</v>
      </c>
    </row>
    <row r="38" spans="1:15" ht="14.25" customHeight="1" x14ac:dyDescent="0.2">
      <c r="A38" s="94" t="s">
        <v>124</v>
      </c>
      <c r="B38" s="87"/>
      <c r="C38" s="88"/>
      <c r="D38" s="88">
        <v>34</v>
      </c>
      <c r="E38" s="88"/>
      <c r="F38" s="88"/>
      <c r="G38" s="89">
        <v>34</v>
      </c>
      <c r="I38" s="104">
        <f t="shared" si="1"/>
        <v>34.967715981092226</v>
      </c>
      <c r="N38" s="81" t="s">
        <v>94</v>
      </c>
      <c r="O38" s="81">
        <v>32</v>
      </c>
    </row>
    <row r="39" spans="1:15" ht="14.25" customHeight="1" x14ac:dyDescent="0.2">
      <c r="A39" s="94" t="s">
        <v>122</v>
      </c>
      <c r="B39" s="87"/>
      <c r="C39" s="88">
        <v>1</v>
      </c>
      <c r="D39" s="88">
        <v>32</v>
      </c>
      <c r="E39" s="88"/>
      <c r="F39" s="88"/>
      <c r="G39" s="89">
        <v>33</v>
      </c>
      <c r="I39" s="104">
        <f t="shared" si="1"/>
        <v>33.939253746354218</v>
      </c>
      <c r="N39" s="81" t="s">
        <v>119</v>
      </c>
      <c r="O39" s="81">
        <v>33</v>
      </c>
    </row>
    <row r="40" spans="1:15" ht="14.25" customHeight="1" x14ac:dyDescent="0.2">
      <c r="A40" s="94" t="s">
        <v>150</v>
      </c>
      <c r="B40" s="87"/>
      <c r="C40" s="88"/>
      <c r="D40" s="88">
        <v>33</v>
      </c>
      <c r="E40" s="88"/>
      <c r="F40" s="88"/>
      <c r="G40" s="89">
        <v>33</v>
      </c>
      <c r="I40" s="104">
        <f t="shared" si="1"/>
        <v>33.939253746354218</v>
      </c>
      <c r="N40" s="81" t="s">
        <v>133</v>
      </c>
      <c r="O40" s="81">
        <v>34</v>
      </c>
    </row>
    <row r="41" spans="1:15" ht="14.25" customHeight="1" x14ac:dyDescent="0.2">
      <c r="A41" s="81" t="s">
        <v>162</v>
      </c>
      <c r="B41" s="87"/>
      <c r="C41" s="88">
        <v>2</v>
      </c>
      <c r="D41" s="88">
        <v>27</v>
      </c>
      <c r="E41" s="88"/>
      <c r="F41" s="88"/>
      <c r="G41" s="89">
        <v>29</v>
      </c>
      <c r="I41" s="104">
        <f t="shared" si="1"/>
        <v>29.825404807402194</v>
      </c>
      <c r="N41" s="81" t="s">
        <v>132</v>
      </c>
      <c r="O41" s="81">
        <v>35</v>
      </c>
    </row>
    <row r="42" spans="1:15" ht="14.25" customHeight="1" x14ac:dyDescent="0.2">
      <c r="A42" s="94" t="s">
        <v>109</v>
      </c>
      <c r="B42" s="87"/>
      <c r="C42" s="88"/>
      <c r="D42" s="88">
        <v>28</v>
      </c>
      <c r="E42" s="88"/>
      <c r="F42" s="88"/>
      <c r="G42" s="89">
        <v>28</v>
      </c>
      <c r="I42" s="104">
        <f t="shared" si="1"/>
        <v>28.796942572664186</v>
      </c>
      <c r="N42" s="81" t="s">
        <v>117</v>
      </c>
      <c r="O42" s="81">
        <v>36</v>
      </c>
    </row>
    <row r="43" spans="1:15" ht="14.25" customHeight="1" x14ac:dyDescent="0.2">
      <c r="A43" s="94" t="s">
        <v>126</v>
      </c>
      <c r="B43" s="87"/>
      <c r="C43" s="88"/>
      <c r="D43" s="88">
        <v>24</v>
      </c>
      <c r="E43" s="88"/>
      <c r="F43" s="88"/>
      <c r="G43" s="89">
        <v>24</v>
      </c>
      <c r="I43" s="104">
        <f t="shared" si="1"/>
        <v>24.683093633712158</v>
      </c>
      <c r="N43" s="81" t="s">
        <v>121</v>
      </c>
      <c r="O43" s="81">
        <v>37</v>
      </c>
    </row>
    <row r="44" spans="1:15" ht="14.25" customHeight="1" x14ac:dyDescent="0.2">
      <c r="A44" s="94" t="s">
        <v>127</v>
      </c>
      <c r="B44" s="87"/>
      <c r="C44" s="88"/>
      <c r="D44" s="88">
        <v>23</v>
      </c>
      <c r="E44" s="88"/>
      <c r="F44" s="88"/>
      <c r="G44" s="89">
        <v>23</v>
      </c>
      <c r="I44" s="104">
        <f t="shared" si="1"/>
        <v>23.654631398974153</v>
      </c>
      <c r="N44" s="81" t="s">
        <v>128</v>
      </c>
      <c r="O44" s="81">
        <v>38</v>
      </c>
    </row>
    <row r="45" spans="1:15" ht="14.25" customHeight="1" x14ac:dyDescent="0.2">
      <c r="A45" s="94" t="s">
        <v>137</v>
      </c>
      <c r="B45" s="87"/>
      <c r="C45" s="88"/>
      <c r="D45" s="88">
        <v>22</v>
      </c>
      <c r="E45" s="88"/>
      <c r="F45" s="88"/>
      <c r="G45" s="89">
        <v>22</v>
      </c>
      <c r="I45" s="104">
        <f t="shared" si="1"/>
        <v>22.626169164236146</v>
      </c>
      <c r="N45" s="81" t="s">
        <v>116</v>
      </c>
      <c r="O45" s="81">
        <v>39</v>
      </c>
    </row>
    <row r="46" spans="1:15" ht="14.25" customHeight="1" x14ac:dyDescent="0.2">
      <c r="A46" s="94" t="s">
        <v>217</v>
      </c>
      <c r="B46" s="87"/>
      <c r="C46" s="88"/>
      <c r="D46" s="88">
        <v>21</v>
      </c>
      <c r="E46" s="88"/>
      <c r="F46" s="88"/>
      <c r="G46" s="89">
        <v>21</v>
      </c>
      <c r="I46" s="104">
        <f t="shared" si="1"/>
        <v>21.597706929498141</v>
      </c>
      <c r="N46" s="81" t="s">
        <v>106</v>
      </c>
      <c r="O46" s="81">
        <v>40</v>
      </c>
    </row>
    <row r="47" spans="1:15" ht="14.25" customHeight="1" x14ac:dyDescent="0.2">
      <c r="A47" s="94" t="s">
        <v>140</v>
      </c>
      <c r="B47" s="87"/>
      <c r="C47" s="88"/>
      <c r="D47" s="88">
        <v>19</v>
      </c>
      <c r="E47" s="88"/>
      <c r="F47" s="88"/>
      <c r="G47" s="89">
        <v>19</v>
      </c>
      <c r="I47" s="104">
        <f t="shared" si="1"/>
        <v>19.540782460022125</v>
      </c>
      <c r="N47" s="81" t="s">
        <v>131</v>
      </c>
      <c r="O47" s="81">
        <v>41</v>
      </c>
    </row>
    <row r="48" spans="1:15" ht="14.25" customHeight="1" x14ac:dyDescent="0.2">
      <c r="A48" s="94" t="s">
        <v>142</v>
      </c>
      <c r="B48" s="87"/>
      <c r="C48" s="88"/>
      <c r="D48" s="88">
        <v>17</v>
      </c>
      <c r="E48" s="88"/>
      <c r="F48" s="88"/>
      <c r="G48" s="89">
        <v>17</v>
      </c>
      <c r="I48" s="104">
        <f t="shared" si="1"/>
        <v>17.483857990546113</v>
      </c>
      <c r="N48" s="81" t="s">
        <v>136</v>
      </c>
      <c r="O48" s="81">
        <v>42</v>
      </c>
    </row>
    <row r="49" spans="1:15" ht="14.25" customHeight="1" x14ac:dyDescent="0.2">
      <c r="A49" s="94" t="s">
        <v>128</v>
      </c>
      <c r="B49" s="87"/>
      <c r="C49" s="88"/>
      <c r="D49" s="88">
        <v>16</v>
      </c>
      <c r="E49" s="88">
        <v>1</v>
      </c>
      <c r="F49" s="88"/>
      <c r="G49" s="89">
        <v>17</v>
      </c>
      <c r="I49" s="104">
        <f t="shared" si="1"/>
        <v>17.483857990546113</v>
      </c>
      <c r="N49" s="81" t="s">
        <v>120</v>
      </c>
      <c r="O49" s="81">
        <v>43</v>
      </c>
    </row>
    <row r="50" spans="1:15" ht="14.25" customHeight="1" x14ac:dyDescent="0.2">
      <c r="A50" s="94" t="s">
        <v>139</v>
      </c>
      <c r="B50" s="87"/>
      <c r="C50" s="88"/>
      <c r="D50" s="88">
        <v>16</v>
      </c>
      <c r="E50" s="88"/>
      <c r="F50" s="88"/>
      <c r="G50" s="89">
        <v>16</v>
      </c>
      <c r="I50" s="104">
        <f t="shared" si="1"/>
        <v>16.455395755808105</v>
      </c>
      <c r="N50" s="81" t="s">
        <v>113</v>
      </c>
      <c r="O50" s="81">
        <v>44</v>
      </c>
    </row>
    <row r="51" spans="1:15" ht="14.25" customHeight="1" x14ac:dyDescent="0.2">
      <c r="A51" s="94" t="s">
        <v>138</v>
      </c>
      <c r="B51" s="87"/>
      <c r="C51" s="88"/>
      <c r="D51" s="88">
        <v>16</v>
      </c>
      <c r="E51" s="88"/>
      <c r="F51" s="88"/>
      <c r="G51" s="89">
        <v>16</v>
      </c>
      <c r="I51" s="104">
        <f t="shared" si="1"/>
        <v>16.455395755808105</v>
      </c>
      <c r="N51" s="81" t="s">
        <v>137</v>
      </c>
      <c r="O51" s="81">
        <v>45</v>
      </c>
    </row>
    <row r="52" spans="1:15" ht="14.25" customHeight="1" x14ac:dyDescent="0.2">
      <c r="A52" s="94" t="s">
        <v>129</v>
      </c>
      <c r="B52" s="87"/>
      <c r="C52" s="88"/>
      <c r="D52" s="88">
        <v>16</v>
      </c>
      <c r="E52" s="88"/>
      <c r="F52" s="88"/>
      <c r="G52" s="89">
        <v>16</v>
      </c>
      <c r="I52" s="104">
        <f t="shared" si="1"/>
        <v>16.455395755808105</v>
      </c>
      <c r="N52" s="81" t="s">
        <v>103</v>
      </c>
      <c r="O52" s="81">
        <v>46</v>
      </c>
    </row>
    <row r="53" spans="1:15" ht="14.25" customHeight="1" x14ac:dyDescent="0.2">
      <c r="A53" s="94" t="s">
        <v>144</v>
      </c>
      <c r="B53" s="87"/>
      <c r="C53" s="88"/>
      <c r="D53" s="88">
        <v>15</v>
      </c>
      <c r="E53" s="88"/>
      <c r="F53" s="88"/>
      <c r="G53" s="89">
        <v>15</v>
      </c>
      <c r="I53" s="104">
        <f t="shared" si="1"/>
        <v>15.426933521070099</v>
      </c>
      <c r="N53" s="81" t="s">
        <v>145</v>
      </c>
      <c r="O53" s="81">
        <v>47</v>
      </c>
    </row>
    <row r="54" spans="1:15" ht="14.25" customHeight="1" x14ac:dyDescent="0.2">
      <c r="A54" s="94" t="s">
        <v>133</v>
      </c>
      <c r="B54" s="87"/>
      <c r="C54" s="88"/>
      <c r="D54" s="88">
        <v>15</v>
      </c>
      <c r="E54" s="88"/>
      <c r="F54" s="88"/>
      <c r="G54" s="89">
        <v>15</v>
      </c>
      <c r="I54" s="104">
        <f t="shared" si="1"/>
        <v>15.426933521070099</v>
      </c>
      <c r="N54" s="81" t="s">
        <v>220</v>
      </c>
      <c r="O54" s="81">
        <v>48</v>
      </c>
    </row>
    <row r="55" spans="1:15" ht="14.25" customHeight="1" x14ac:dyDescent="0.2">
      <c r="A55" s="94" t="s">
        <v>218</v>
      </c>
      <c r="B55" s="87"/>
      <c r="C55" s="88"/>
      <c r="D55" s="88">
        <v>13</v>
      </c>
      <c r="E55" s="88"/>
      <c r="F55" s="88"/>
      <c r="G55" s="89">
        <v>13</v>
      </c>
      <c r="I55" s="104">
        <f t="shared" si="1"/>
        <v>13.370009051594085</v>
      </c>
      <c r="N55" s="81" t="s">
        <v>107</v>
      </c>
      <c r="O55" s="81">
        <v>49</v>
      </c>
    </row>
    <row r="56" spans="1:15" ht="14.25" customHeight="1" x14ac:dyDescent="0.2">
      <c r="A56" s="94" t="s">
        <v>219</v>
      </c>
      <c r="B56" s="87"/>
      <c r="C56" s="88"/>
      <c r="D56" s="88">
        <v>13</v>
      </c>
      <c r="E56" s="88"/>
      <c r="F56" s="88"/>
      <c r="G56" s="89">
        <v>13</v>
      </c>
      <c r="I56" s="104">
        <f t="shared" si="1"/>
        <v>13.370009051594085</v>
      </c>
      <c r="N56" s="81" t="s">
        <v>138</v>
      </c>
      <c r="O56" s="81">
        <v>50</v>
      </c>
    </row>
    <row r="57" spans="1:15" ht="14.25" customHeight="1" x14ac:dyDescent="0.2">
      <c r="A57" s="94" t="s">
        <v>135</v>
      </c>
      <c r="B57" s="87"/>
      <c r="C57" s="88">
        <v>2</v>
      </c>
      <c r="D57" s="88">
        <v>10</v>
      </c>
      <c r="E57" s="88"/>
      <c r="F57" s="88"/>
      <c r="G57" s="89">
        <v>12</v>
      </c>
      <c r="I57" s="104">
        <f t="shared" si="1"/>
        <v>12.341546816856079</v>
      </c>
      <c r="N57" s="81" t="s">
        <v>99</v>
      </c>
      <c r="O57" s="81">
        <v>51</v>
      </c>
    </row>
    <row r="58" spans="1:15" ht="14.25" customHeight="1" x14ac:dyDescent="0.2">
      <c r="A58" s="94" t="s">
        <v>136</v>
      </c>
      <c r="B58" s="87"/>
      <c r="C58" s="88"/>
      <c r="D58" s="88">
        <v>12</v>
      </c>
      <c r="E58" s="88"/>
      <c r="F58" s="88"/>
      <c r="G58" s="89">
        <v>12</v>
      </c>
      <c r="I58" s="104">
        <f t="shared" si="1"/>
        <v>12.341546816856079</v>
      </c>
      <c r="N58" s="81" t="s">
        <v>162</v>
      </c>
      <c r="O58" s="81">
        <v>52</v>
      </c>
    </row>
    <row r="59" spans="1:15" ht="14.25" customHeight="1" x14ac:dyDescent="0.2">
      <c r="A59" s="94" t="s">
        <v>145</v>
      </c>
      <c r="B59" s="87"/>
      <c r="C59" s="88"/>
      <c r="D59" s="88">
        <v>12</v>
      </c>
      <c r="E59" s="88"/>
      <c r="F59" s="88"/>
      <c r="G59" s="89">
        <v>12</v>
      </c>
      <c r="I59" s="104">
        <f t="shared" si="1"/>
        <v>12.341546816856079</v>
      </c>
      <c r="N59" s="81" t="s">
        <v>122</v>
      </c>
      <c r="O59" s="81">
        <v>53</v>
      </c>
    </row>
    <row r="60" spans="1:15" ht="14.25" customHeight="1" x14ac:dyDescent="0.2">
      <c r="A60" s="94" t="s">
        <v>143</v>
      </c>
      <c r="B60" s="87"/>
      <c r="C60" s="88"/>
      <c r="D60" s="88">
        <v>12</v>
      </c>
      <c r="E60" s="88"/>
      <c r="F60" s="88"/>
      <c r="G60" s="89">
        <v>12</v>
      </c>
      <c r="I60" s="104">
        <f t="shared" si="1"/>
        <v>12.341546816856079</v>
      </c>
      <c r="N60" s="81" t="s">
        <v>143</v>
      </c>
      <c r="O60" s="81">
        <v>54</v>
      </c>
    </row>
    <row r="61" spans="1:15" ht="14.25" customHeight="1" x14ac:dyDescent="0.2">
      <c r="A61" s="94" t="s">
        <v>141</v>
      </c>
      <c r="B61" s="87"/>
      <c r="C61" s="88"/>
      <c r="D61" s="88">
        <v>11</v>
      </c>
      <c r="E61" s="88"/>
      <c r="F61" s="88"/>
      <c r="G61" s="89">
        <v>11</v>
      </c>
      <c r="I61" s="104">
        <f t="shared" si="1"/>
        <v>11.313084582118073</v>
      </c>
      <c r="N61" s="81" t="s">
        <v>125</v>
      </c>
      <c r="O61" s="81">
        <v>55</v>
      </c>
    </row>
    <row r="62" spans="1:15" ht="14.25" customHeight="1" x14ac:dyDescent="0.2">
      <c r="A62" s="94" t="s">
        <v>132</v>
      </c>
      <c r="B62" s="87"/>
      <c r="C62" s="88"/>
      <c r="D62" s="88">
        <v>11</v>
      </c>
      <c r="E62" s="88"/>
      <c r="F62" s="88"/>
      <c r="G62" s="89">
        <v>11</v>
      </c>
      <c r="I62" s="104">
        <f t="shared" si="1"/>
        <v>11.313084582118073</v>
      </c>
      <c r="N62" s="81" t="s">
        <v>155</v>
      </c>
      <c r="O62" s="81">
        <v>56</v>
      </c>
    </row>
    <row r="63" spans="1:15" ht="14.25" customHeight="1" x14ac:dyDescent="0.2">
      <c r="A63" s="94" t="s">
        <v>131</v>
      </c>
      <c r="B63" s="87"/>
      <c r="C63" s="88"/>
      <c r="D63" s="88">
        <v>11</v>
      </c>
      <c r="E63" s="88"/>
      <c r="F63" s="88"/>
      <c r="G63" s="89">
        <v>11</v>
      </c>
      <c r="I63" s="104">
        <f t="shared" si="1"/>
        <v>11.313084582118073</v>
      </c>
      <c r="N63" s="81" t="s">
        <v>161</v>
      </c>
      <c r="O63" s="81">
        <v>57</v>
      </c>
    </row>
    <row r="64" spans="1:15" ht="14.25" customHeight="1" x14ac:dyDescent="0.2">
      <c r="A64" s="94" t="s">
        <v>220</v>
      </c>
      <c r="B64" s="87"/>
      <c r="C64" s="88"/>
      <c r="D64" s="88">
        <v>10</v>
      </c>
      <c r="E64" s="88"/>
      <c r="F64" s="88"/>
      <c r="G64" s="89">
        <v>10</v>
      </c>
      <c r="I64" s="104">
        <f t="shared" si="1"/>
        <v>10.284622347380067</v>
      </c>
      <c r="N64" s="81" t="s">
        <v>149</v>
      </c>
      <c r="O64" s="81">
        <v>58</v>
      </c>
    </row>
    <row r="65" spans="1:15" ht="14.25" customHeight="1" x14ac:dyDescent="0.2">
      <c r="A65" s="94" t="s">
        <v>134</v>
      </c>
      <c r="B65" s="87"/>
      <c r="C65" s="88"/>
      <c r="D65" s="88">
        <v>9</v>
      </c>
      <c r="E65" s="88"/>
      <c r="F65" s="88"/>
      <c r="G65" s="89">
        <v>9</v>
      </c>
      <c r="I65" s="104">
        <f t="shared" si="1"/>
        <v>9.2561601126420605</v>
      </c>
      <c r="N65" s="81" t="s">
        <v>129</v>
      </c>
      <c r="O65" s="81">
        <v>59</v>
      </c>
    </row>
    <row r="66" spans="1:15" ht="14.25" customHeight="1" x14ac:dyDescent="0.2">
      <c r="A66" s="94" t="s">
        <v>146</v>
      </c>
      <c r="B66" s="87"/>
      <c r="C66" s="88"/>
      <c r="D66" s="88">
        <v>8</v>
      </c>
      <c r="E66" s="88"/>
      <c r="F66" s="88"/>
      <c r="G66" s="89">
        <v>8</v>
      </c>
      <c r="I66" s="104">
        <f t="shared" si="1"/>
        <v>8.2276978779040526</v>
      </c>
      <c r="N66" s="81" t="s">
        <v>150</v>
      </c>
      <c r="O66" s="81">
        <v>60</v>
      </c>
    </row>
    <row r="67" spans="1:15" ht="14.25" customHeight="1" x14ac:dyDescent="0.2">
      <c r="A67" s="94" t="s">
        <v>221</v>
      </c>
      <c r="B67" s="87"/>
      <c r="C67" s="88"/>
      <c r="D67" s="88">
        <v>8</v>
      </c>
      <c r="E67" s="88"/>
      <c r="F67" s="88"/>
      <c r="G67" s="89">
        <v>8</v>
      </c>
      <c r="I67" s="104">
        <f t="shared" si="1"/>
        <v>8.2276978779040526</v>
      </c>
    </row>
    <row r="68" spans="1:15" ht="14.25" customHeight="1" x14ac:dyDescent="0.2">
      <c r="A68" s="94" t="s">
        <v>123</v>
      </c>
      <c r="B68" s="87"/>
      <c r="C68" s="88"/>
      <c r="D68" s="88">
        <v>8</v>
      </c>
      <c r="E68" s="88"/>
      <c r="F68" s="88"/>
      <c r="G68" s="89">
        <v>8</v>
      </c>
      <c r="I68" s="104">
        <f t="shared" si="1"/>
        <v>8.2276978779040526</v>
      </c>
    </row>
    <row r="69" spans="1:15" ht="14.25" customHeight="1" x14ac:dyDescent="0.2">
      <c r="A69" s="94" t="s">
        <v>222</v>
      </c>
      <c r="B69" s="87"/>
      <c r="C69" s="88"/>
      <c r="D69" s="88">
        <v>8</v>
      </c>
      <c r="E69" s="88"/>
      <c r="F69" s="88"/>
      <c r="G69" s="89">
        <v>8</v>
      </c>
      <c r="I69" s="104">
        <f t="shared" ref="I69:I100" si="2">G69/$G$127*$G$129</f>
        <v>8.2276978779040526</v>
      </c>
    </row>
    <row r="70" spans="1:15" ht="14.25" customHeight="1" x14ac:dyDescent="0.2">
      <c r="A70" s="94" t="s">
        <v>223</v>
      </c>
      <c r="B70" s="87"/>
      <c r="C70" s="88">
        <v>1</v>
      </c>
      <c r="D70" s="88">
        <v>6</v>
      </c>
      <c r="E70" s="88"/>
      <c r="F70" s="88"/>
      <c r="G70" s="89">
        <v>7</v>
      </c>
      <c r="I70" s="104">
        <f t="shared" si="2"/>
        <v>7.1992356431660465</v>
      </c>
    </row>
    <row r="71" spans="1:15" ht="14.25" customHeight="1" x14ac:dyDescent="0.2">
      <c r="A71" s="94" t="s">
        <v>224</v>
      </c>
      <c r="B71" s="87"/>
      <c r="C71" s="88"/>
      <c r="D71" s="88">
        <v>7</v>
      </c>
      <c r="E71" s="88"/>
      <c r="F71" s="88"/>
      <c r="G71" s="89">
        <v>7</v>
      </c>
      <c r="I71" s="104">
        <f t="shared" si="2"/>
        <v>7.1992356431660465</v>
      </c>
    </row>
    <row r="72" spans="1:15" ht="14.25" customHeight="1" x14ac:dyDescent="0.2">
      <c r="A72" s="94" t="s">
        <v>225</v>
      </c>
      <c r="B72" s="87"/>
      <c r="C72" s="88"/>
      <c r="D72" s="88">
        <v>6</v>
      </c>
      <c r="E72" s="88"/>
      <c r="F72" s="88"/>
      <c r="G72" s="89">
        <v>6</v>
      </c>
      <c r="I72" s="104">
        <f t="shared" si="2"/>
        <v>6.1707734084280395</v>
      </c>
    </row>
    <row r="73" spans="1:15" ht="14.25" customHeight="1" x14ac:dyDescent="0.2">
      <c r="A73" s="94" t="s">
        <v>226</v>
      </c>
      <c r="B73" s="87"/>
      <c r="C73" s="88"/>
      <c r="D73" s="88">
        <v>6</v>
      </c>
      <c r="E73" s="88"/>
      <c r="F73" s="88"/>
      <c r="G73" s="89">
        <v>6</v>
      </c>
      <c r="I73" s="104">
        <f t="shared" si="2"/>
        <v>6.1707734084280395</v>
      </c>
    </row>
    <row r="74" spans="1:15" ht="14.25" customHeight="1" x14ac:dyDescent="0.2">
      <c r="A74" s="94" t="s">
        <v>227</v>
      </c>
      <c r="B74" s="87"/>
      <c r="C74" s="88"/>
      <c r="D74" s="88">
        <v>6</v>
      </c>
      <c r="E74" s="88"/>
      <c r="F74" s="88"/>
      <c r="G74" s="89">
        <v>6</v>
      </c>
      <c r="I74" s="104">
        <f t="shared" si="2"/>
        <v>6.1707734084280395</v>
      </c>
    </row>
    <row r="75" spans="1:15" ht="14.25" customHeight="1" x14ac:dyDescent="0.2">
      <c r="A75" s="94" t="s">
        <v>228</v>
      </c>
      <c r="B75" s="87"/>
      <c r="C75" s="88"/>
      <c r="D75" s="88">
        <v>5</v>
      </c>
      <c r="E75" s="88"/>
      <c r="F75" s="88"/>
      <c r="G75" s="89">
        <v>5</v>
      </c>
      <c r="I75" s="104">
        <f t="shared" si="2"/>
        <v>5.1423111736900333</v>
      </c>
    </row>
    <row r="76" spans="1:15" ht="14.25" customHeight="1" x14ac:dyDescent="0.2">
      <c r="A76" s="94" t="s">
        <v>147</v>
      </c>
      <c r="B76" s="87"/>
      <c r="C76" s="88"/>
      <c r="D76" s="88">
        <v>5</v>
      </c>
      <c r="E76" s="88"/>
      <c r="F76" s="88"/>
      <c r="G76" s="89">
        <v>5</v>
      </c>
      <c r="I76" s="104">
        <f t="shared" si="2"/>
        <v>5.1423111736900333</v>
      </c>
    </row>
    <row r="77" spans="1:15" ht="14.25" customHeight="1" x14ac:dyDescent="0.2">
      <c r="A77" s="94" t="s">
        <v>229</v>
      </c>
      <c r="B77" s="87"/>
      <c r="C77" s="88"/>
      <c r="D77" s="88">
        <v>5</v>
      </c>
      <c r="E77" s="88"/>
      <c r="F77" s="88"/>
      <c r="G77" s="89">
        <v>5</v>
      </c>
      <c r="I77" s="104">
        <f t="shared" si="2"/>
        <v>5.1423111736900333</v>
      </c>
    </row>
    <row r="78" spans="1:15" ht="14.25" customHeight="1" x14ac:dyDescent="0.2">
      <c r="A78" s="94" t="s">
        <v>230</v>
      </c>
      <c r="B78" s="87"/>
      <c r="C78" s="88"/>
      <c r="D78" s="88">
        <v>5</v>
      </c>
      <c r="E78" s="88"/>
      <c r="F78" s="88"/>
      <c r="G78" s="89">
        <v>5</v>
      </c>
      <c r="I78" s="104">
        <f t="shared" si="2"/>
        <v>5.1423111736900333</v>
      </c>
    </row>
    <row r="79" spans="1:15" ht="14.25" customHeight="1" x14ac:dyDescent="0.2">
      <c r="A79" s="94" t="s">
        <v>231</v>
      </c>
      <c r="B79" s="87"/>
      <c r="C79" s="88">
        <v>1</v>
      </c>
      <c r="D79" s="88">
        <v>3</v>
      </c>
      <c r="E79" s="88"/>
      <c r="F79" s="88"/>
      <c r="G79" s="89">
        <v>4</v>
      </c>
      <c r="I79" s="104">
        <f t="shared" si="2"/>
        <v>4.1138489389520263</v>
      </c>
    </row>
    <row r="80" spans="1:15" ht="14.25" customHeight="1" x14ac:dyDescent="0.2">
      <c r="A80" s="94" t="s">
        <v>232</v>
      </c>
      <c r="B80" s="87"/>
      <c r="C80" s="88"/>
      <c r="D80" s="88">
        <v>4</v>
      </c>
      <c r="E80" s="88"/>
      <c r="F80" s="88"/>
      <c r="G80" s="89">
        <v>4</v>
      </c>
      <c r="I80" s="104">
        <f t="shared" si="2"/>
        <v>4.1138489389520263</v>
      </c>
    </row>
    <row r="81" spans="1:9" ht="14.25" customHeight="1" x14ac:dyDescent="0.2">
      <c r="A81" s="94" t="s">
        <v>233</v>
      </c>
      <c r="B81" s="87"/>
      <c r="C81" s="88"/>
      <c r="D81" s="88">
        <v>4</v>
      </c>
      <c r="E81" s="88"/>
      <c r="F81" s="88"/>
      <c r="G81" s="89">
        <v>4</v>
      </c>
      <c r="I81" s="104">
        <f t="shared" si="2"/>
        <v>4.1138489389520263</v>
      </c>
    </row>
    <row r="82" spans="1:9" ht="14.25" customHeight="1" x14ac:dyDescent="0.2">
      <c r="A82" s="94" t="s">
        <v>234</v>
      </c>
      <c r="B82" s="87"/>
      <c r="C82" s="88"/>
      <c r="D82" s="88">
        <v>4</v>
      </c>
      <c r="E82" s="88"/>
      <c r="F82" s="88"/>
      <c r="G82" s="89">
        <v>4</v>
      </c>
      <c r="I82" s="104">
        <f t="shared" si="2"/>
        <v>4.1138489389520263</v>
      </c>
    </row>
    <row r="83" spans="1:9" ht="14.25" customHeight="1" x14ac:dyDescent="0.2">
      <c r="A83" s="94" t="s">
        <v>235</v>
      </c>
      <c r="B83" s="87"/>
      <c r="C83" s="88">
        <v>2</v>
      </c>
      <c r="D83" s="88">
        <v>1</v>
      </c>
      <c r="E83" s="88"/>
      <c r="F83" s="88"/>
      <c r="G83" s="89">
        <v>3</v>
      </c>
      <c r="I83" s="104">
        <f t="shared" si="2"/>
        <v>3.0853867042140197</v>
      </c>
    </row>
    <row r="84" spans="1:9" ht="14.25" customHeight="1" x14ac:dyDescent="0.2">
      <c r="A84" s="94" t="s">
        <v>236</v>
      </c>
      <c r="B84" s="87"/>
      <c r="C84" s="88"/>
      <c r="D84" s="88">
        <v>3</v>
      </c>
      <c r="E84" s="88"/>
      <c r="F84" s="88"/>
      <c r="G84" s="89">
        <v>3</v>
      </c>
      <c r="I84" s="104">
        <f t="shared" si="2"/>
        <v>3.0853867042140197</v>
      </c>
    </row>
    <row r="85" spans="1:9" ht="14.25" customHeight="1" x14ac:dyDescent="0.2">
      <c r="A85" s="94" t="s">
        <v>237</v>
      </c>
      <c r="B85" s="87"/>
      <c r="C85" s="88"/>
      <c r="D85" s="88">
        <v>3</v>
      </c>
      <c r="E85" s="88"/>
      <c r="F85" s="88"/>
      <c r="G85" s="89">
        <v>3</v>
      </c>
      <c r="I85" s="104">
        <f t="shared" si="2"/>
        <v>3.0853867042140197</v>
      </c>
    </row>
    <row r="86" spans="1:9" ht="14.25" customHeight="1" x14ac:dyDescent="0.2">
      <c r="A86" s="94" t="s">
        <v>238</v>
      </c>
      <c r="B86" s="87"/>
      <c r="C86" s="88"/>
      <c r="D86" s="88">
        <v>3</v>
      </c>
      <c r="E86" s="88"/>
      <c r="F86" s="88"/>
      <c r="G86" s="89">
        <v>3</v>
      </c>
      <c r="I86" s="104">
        <f t="shared" si="2"/>
        <v>3.0853867042140197</v>
      </c>
    </row>
    <row r="87" spans="1:9" ht="14.25" customHeight="1" x14ac:dyDescent="0.2">
      <c r="A87" s="94" t="s">
        <v>239</v>
      </c>
      <c r="B87" s="87"/>
      <c r="C87" s="88"/>
      <c r="D87" s="88">
        <v>3</v>
      </c>
      <c r="E87" s="88"/>
      <c r="F87" s="88"/>
      <c r="G87" s="89">
        <v>3</v>
      </c>
      <c r="I87" s="104">
        <f t="shared" si="2"/>
        <v>3.0853867042140197</v>
      </c>
    </row>
    <row r="88" spans="1:9" ht="14.25" customHeight="1" x14ac:dyDescent="0.2">
      <c r="A88" s="94" t="s">
        <v>240</v>
      </c>
      <c r="B88" s="87"/>
      <c r="C88" s="88"/>
      <c r="D88" s="88">
        <v>3</v>
      </c>
      <c r="E88" s="88"/>
      <c r="F88" s="88"/>
      <c r="G88" s="89">
        <v>3</v>
      </c>
      <c r="I88" s="104">
        <f t="shared" si="2"/>
        <v>3.0853867042140197</v>
      </c>
    </row>
    <row r="89" spans="1:9" ht="14.25" customHeight="1" x14ac:dyDescent="0.2">
      <c r="A89" s="94" t="s">
        <v>241</v>
      </c>
      <c r="B89" s="87"/>
      <c r="C89" s="88"/>
      <c r="D89" s="88">
        <v>3</v>
      </c>
      <c r="E89" s="88"/>
      <c r="F89" s="88"/>
      <c r="G89" s="89">
        <v>3</v>
      </c>
      <c r="I89" s="104">
        <f t="shared" si="2"/>
        <v>3.0853867042140197</v>
      </c>
    </row>
    <row r="90" spans="1:9" ht="14.25" customHeight="1" x14ac:dyDescent="0.2">
      <c r="A90" s="94" t="s">
        <v>242</v>
      </c>
      <c r="B90" s="87"/>
      <c r="C90" s="88"/>
      <c r="D90" s="88">
        <v>3</v>
      </c>
      <c r="E90" s="88"/>
      <c r="F90" s="88"/>
      <c r="G90" s="89">
        <v>3</v>
      </c>
      <c r="I90" s="104">
        <f t="shared" si="2"/>
        <v>3.0853867042140197</v>
      </c>
    </row>
    <row r="91" spans="1:9" ht="14.25" customHeight="1" x14ac:dyDescent="0.2">
      <c r="A91" s="94" t="s">
        <v>243</v>
      </c>
      <c r="B91" s="87"/>
      <c r="C91" s="88"/>
      <c r="D91" s="88">
        <v>3</v>
      </c>
      <c r="E91" s="88"/>
      <c r="F91" s="88"/>
      <c r="G91" s="89">
        <v>3</v>
      </c>
      <c r="I91" s="104">
        <f t="shared" si="2"/>
        <v>3.0853867042140197</v>
      </c>
    </row>
    <row r="92" spans="1:9" ht="14.25" customHeight="1" x14ac:dyDescent="0.2">
      <c r="A92" s="94" t="s">
        <v>244</v>
      </c>
      <c r="B92" s="87"/>
      <c r="C92" s="88"/>
      <c r="D92" s="88">
        <v>3</v>
      </c>
      <c r="E92" s="88"/>
      <c r="F92" s="88"/>
      <c r="G92" s="89">
        <v>3</v>
      </c>
      <c r="I92" s="104">
        <f t="shared" si="2"/>
        <v>3.0853867042140197</v>
      </c>
    </row>
    <row r="93" spans="1:9" ht="14.25" customHeight="1" x14ac:dyDescent="0.2">
      <c r="A93" s="94" t="s">
        <v>245</v>
      </c>
      <c r="B93" s="87"/>
      <c r="C93" s="88"/>
      <c r="D93" s="88">
        <v>3</v>
      </c>
      <c r="E93" s="88"/>
      <c r="F93" s="88"/>
      <c r="G93" s="89">
        <v>3</v>
      </c>
      <c r="I93" s="104">
        <f t="shared" si="2"/>
        <v>3.0853867042140197</v>
      </c>
    </row>
    <row r="94" spans="1:9" ht="14.25" customHeight="1" x14ac:dyDescent="0.2">
      <c r="A94" s="94" t="s">
        <v>246</v>
      </c>
      <c r="B94" s="87"/>
      <c r="C94" s="88"/>
      <c r="D94" s="88">
        <v>2</v>
      </c>
      <c r="E94" s="88"/>
      <c r="F94" s="88"/>
      <c r="G94" s="89">
        <v>2</v>
      </c>
      <c r="I94" s="104">
        <f t="shared" si="2"/>
        <v>2.0569244694760132</v>
      </c>
    </row>
    <row r="95" spans="1:9" ht="14.25" customHeight="1" x14ac:dyDescent="0.2">
      <c r="A95" s="94" t="s">
        <v>247</v>
      </c>
      <c r="B95" s="87"/>
      <c r="C95" s="88"/>
      <c r="D95" s="88">
        <v>2</v>
      </c>
      <c r="E95" s="88"/>
      <c r="F95" s="88"/>
      <c r="G95" s="89">
        <v>2</v>
      </c>
      <c r="I95" s="104">
        <f t="shared" si="2"/>
        <v>2.0569244694760132</v>
      </c>
    </row>
    <row r="96" spans="1:9" ht="14.25" customHeight="1" x14ac:dyDescent="0.2">
      <c r="A96" s="94" t="s">
        <v>248</v>
      </c>
      <c r="B96" s="87"/>
      <c r="C96" s="88"/>
      <c r="D96" s="88">
        <v>2</v>
      </c>
      <c r="E96" s="88"/>
      <c r="F96" s="88"/>
      <c r="G96" s="89">
        <v>2</v>
      </c>
      <c r="I96" s="104">
        <f t="shared" si="2"/>
        <v>2.0569244694760132</v>
      </c>
    </row>
    <row r="97" spans="1:9" ht="14.25" customHeight="1" x14ac:dyDescent="0.2">
      <c r="A97" s="94" t="s">
        <v>249</v>
      </c>
      <c r="B97" s="87"/>
      <c r="C97" s="88"/>
      <c r="D97" s="88">
        <v>2</v>
      </c>
      <c r="E97" s="88"/>
      <c r="F97" s="88"/>
      <c r="G97" s="89">
        <v>2</v>
      </c>
      <c r="I97" s="104">
        <f t="shared" si="2"/>
        <v>2.0569244694760132</v>
      </c>
    </row>
    <row r="98" spans="1:9" ht="14.25" customHeight="1" x14ac:dyDescent="0.2">
      <c r="A98" s="94" t="s">
        <v>250</v>
      </c>
      <c r="B98" s="87"/>
      <c r="C98" s="88"/>
      <c r="D98" s="88">
        <v>2</v>
      </c>
      <c r="E98" s="88"/>
      <c r="F98" s="88"/>
      <c r="G98" s="89">
        <v>2</v>
      </c>
      <c r="I98" s="104">
        <f t="shared" si="2"/>
        <v>2.0569244694760132</v>
      </c>
    </row>
    <row r="99" spans="1:9" ht="14.25" customHeight="1" x14ac:dyDescent="0.2">
      <c r="A99" s="94" t="s">
        <v>251</v>
      </c>
      <c r="B99" s="87"/>
      <c r="C99" s="88"/>
      <c r="D99" s="88">
        <v>2</v>
      </c>
      <c r="E99" s="88"/>
      <c r="F99" s="88"/>
      <c r="G99" s="89">
        <v>2</v>
      </c>
      <c r="I99" s="104">
        <f t="shared" si="2"/>
        <v>2.0569244694760132</v>
      </c>
    </row>
    <row r="100" spans="1:9" ht="14.25" customHeight="1" x14ac:dyDescent="0.2">
      <c r="A100" s="94" t="s">
        <v>252</v>
      </c>
      <c r="B100" s="87"/>
      <c r="C100" s="88"/>
      <c r="D100" s="88">
        <v>2</v>
      </c>
      <c r="E100" s="88"/>
      <c r="F100" s="88"/>
      <c r="G100" s="89">
        <v>2</v>
      </c>
      <c r="I100" s="104">
        <f t="shared" si="2"/>
        <v>2.0569244694760132</v>
      </c>
    </row>
    <row r="101" spans="1:9" ht="14.25" customHeight="1" x14ac:dyDescent="0.2">
      <c r="A101" s="94" t="s">
        <v>253</v>
      </c>
      <c r="B101" s="87"/>
      <c r="C101" s="88"/>
      <c r="D101" s="88">
        <v>2</v>
      </c>
      <c r="E101" s="88"/>
      <c r="F101" s="88"/>
      <c r="G101" s="89">
        <v>2</v>
      </c>
      <c r="I101" s="104">
        <f t="shared" ref="I101:I126" si="3">G101/$G$127*$G$129</f>
        <v>2.0569244694760132</v>
      </c>
    </row>
    <row r="102" spans="1:9" ht="14.25" customHeight="1" x14ac:dyDescent="0.2">
      <c r="A102" s="94" t="s">
        <v>254</v>
      </c>
      <c r="B102" s="87"/>
      <c r="C102" s="88"/>
      <c r="D102" s="88">
        <v>1</v>
      </c>
      <c r="E102" s="88"/>
      <c r="F102" s="88"/>
      <c r="G102" s="89">
        <v>1</v>
      </c>
      <c r="I102" s="104">
        <f t="shared" si="3"/>
        <v>1.0284622347380066</v>
      </c>
    </row>
    <row r="103" spans="1:9" ht="14.25" customHeight="1" x14ac:dyDescent="0.2">
      <c r="A103" s="94" t="s">
        <v>255</v>
      </c>
      <c r="B103" s="87"/>
      <c r="C103" s="88"/>
      <c r="D103" s="88">
        <v>1</v>
      </c>
      <c r="E103" s="88"/>
      <c r="F103" s="88"/>
      <c r="G103" s="89">
        <v>1</v>
      </c>
      <c r="I103" s="104">
        <f t="shared" si="3"/>
        <v>1.0284622347380066</v>
      </c>
    </row>
    <row r="104" spans="1:9" ht="14.25" customHeight="1" x14ac:dyDescent="0.2">
      <c r="A104" s="94" t="s">
        <v>256</v>
      </c>
      <c r="B104" s="87"/>
      <c r="C104" s="88"/>
      <c r="D104" s="88">
        <v>1</v>
      </c>
      <c r="E104" s="88"/>
      <c r="F104" s="88"/>
      <c r="G104" s="89">
        <v>1</v>
      </c>
      <c r="I104" s="104">
        <f t="shared" si="3"/>
        <v>1.0284622347380066</v>
      </c>
    </row>
    <row r="105" spans="1:9" ht="14.25" customHeight="1" x14ac:dyDescent="0.2">
      <c r="A105" s="94" t="s">
        <v>257</v>
      </c>
      <c r="B105" s="87"/>
      <c r="C105" s="88"/>
      <c r="D105" s="88">
        <v>1</v>
      </c>
      <c r="E105" s="88"/>
      <c r="F105" s="88"/>
      <c r="G105" s="89">
        <v>1</v>
      </c>
      <c r="I105" s="104">
        <f t="shared" si="3"/>
        <v>1.0284622347380066</v>
      </c>
    </row>
    <row r="106" spans="1:9" ht="14.25" customHeight="1" x14ac:dyDescent="0.2">
      <c r="A106" s="94" t="s">
        <v>258</v>
      </c>
      <c r="B106" s="87"/>
      <c r="C106" s="88"/>
      <c r="D106" s="88">
        <v>1</v>
      </c>
      <c r="E106" s="88"/>
      <c r="F106" s="88"/>
      <c r="G106" s="89">
        <v>1</v>
      </c>
      <c r="I106" s="104">
        <f t="shared" si="3"/>
        <v>1.0284622347380066</v>
      </c>
    </row>
    <row r="107" spans="1:9" ht="14.25" customHeight="1" x14ac:dyDescent="0.2">
      <c r="A107" s="94" t="s">
        <v>259</v>
      </c>
      <c r="B107" s="87"/>
      <c r="C107" s="88"/>
      <c r="D107" s="88">
        <v>1</v>
      </c>
      <c r="E107" s="88"/>
      <c r="F107" s="88"/>
      <c r="G107" s="89">
        <v>1</v>
      </c>
      <c r="I107" s="104">
        <f t="shared" si="3"/>
        <v>1.0284622347380066</v>
      </c>
    </row>
    <row r="108" spans="1:9" ht="14.25" customHeight="1" x14ac:dyDescent="0.2">
      <c r="A108" s="94" t="s">
        <v>260</v>
      </c>
      <c r="B108" s="87"/>
      <c r="C108" s="88"/>
      <c r="D108" s="88">
        <v>1</v>
      </c>
      <c r="E108" s="88"/>
      <c r="F108" s="88"/>
      <c r="G108" s="89">
        <v>1</v>
      </c>
      <c r="I108" s="104">
        <f t="shared" si="3"/>
        <v>1.0284622347380066</v>
      </c>
    </row>
    <row r="109" spans="1:9" ht="14.25" customHeight="1" x14ac:dyDescent="0.2">
      <c r="A109" s="94" t="s">
        <v>261</v>
      </c>
      <c r="B109" s="87"/>
      <c r="C109" s="88"/>
      <c r="D109" s="88">
        <v>1</v>
      </c>
      <c r="E109" s="88"/>
      <c r="F109" s="88"/>
      <c r="G109" s="89">
        <v>1</v>
      </c>
      <c r="I109" s="104">
        <f t="shared" si="3"/>
        <v>1.0284622347380066</v>
      </c>
    </row>
    <row r="110" spans="1:9" ht="14.25" customHeight="1" x14ac:dyDescent="0.2">
      <c r="A110" s="94" t="s">
        <v>262</v>
      </c>
      <c r="B110" s="87"/>
      <c r="C110" s="88"/>
      <c r="D110" s="88">
        <v>1</v>
      </c>
      <c r="E110" s="88"/>
      <c r="F110" s="88"/>
      <c r="G110" s="89">
        <v>1</v>
      </c>
      <c r="I110" s="104">
        <f t="shared" si="3"/>
        <v>1.0284622347380066</v>
      </c>
    </row>
    <row r="111" spans="1:9" ht="14.25" customHeight="1" x14ac:dyDescent="0.2">
      <c r="A111" s="94" t="s">
        <v>263</v>
      </c>
      <c r="B111" s="87"/>
      <c r="C111" s="88"/>
      <c r="D111" s="88">
        <v>1</v>
      </c>
      <c r="E111" s="88"/>
      <c r="F111" s="88"/>
      <c r="G111" s="89">
        <v>1</v>
      </c>
      <c r="I111" s="104">
        <f t="shared" si="3"/>
        <v>1.0284622347380066</v>
      </c>
    </row>
    <row r="112" spans="1:9" ht="14.25" customHeight="1" x14ac:dyDescent="0.2">
      <c r="A112" s="94" t="s">
        <v>264</v>
      </c>
      <c r="B112" s="87"/>
      <c r="C112" s="88"/>
      <c r="D112" s="88">
        <v>1</v>
      </c>
      <c r="E112" s="88"/>
      <c r="F112" s="88"/>
      <c r="G112" s="89">
        <v>1</v>
      </c>
      <c r="I112" s="104">
        <f t="shared" si="3"/>
        <v>1.0284622347380066</v>
      </c>
    </row>
    <row r="113" spans="1:9" ht="14.25" customHeight="1" x14ac:dyDescent="0.2">
      <c r="A113" s="94" t="s">
        <v>265</v>
      </c>
      <c r="B113" s="87"/>
      <c r="C113" s="88"/>
      <c r="D113" s="88">
        <v>1</v>
      </c>
      <c r="E113" s="88"/>
      <c r="F113" s="88"/>
      <c r="G113" s="89">
        <v>1</v>
      </c>
      <c r="I113" s="104">
        <f t="shared" si="3"/>
        <v>1.0284622347380066</v>
      </c>
    </row>
    <row r="114" spans="1:9" ht="14.25" customHeight="1" x14ac:dyDescent="0.2">
      <c r="A114" s="94" t="s">
        <v>266</v>
      </c>
      <c r="B114" s="87"/>
      <c r="C114" s="88"/>
      <c r="D114" s="88">
        <v>1</v>
      </c>
      <c r="E114" s="88"/>
      <c r="F114" s="88"/>
      <c r="G114" s="89">
        <v>1</v>
      </c>
      <c r="I114" s="104">
        <f t="shared" si="3"/>
        <v>1.0284622347380066</v>
      </c>
    </row>
    <row r="115" spans="1:9" ht="14.25" customHeight="1" x14ac:dyDescent="0.2">
      <c r="A115" s="94" t="s">
        <v>267</v>
      </c>
      <c r="B115" s="87"/>
      <c r="C115" s="88"/>
      <c r="D115" s="88">
        <v>1</v>
      </c>
      <c r="E115" s="88"/>
      <c r="F115" s="88"/>
      <c r="G115" s="89">
        <v>1</v>
      </c>
      <c r="I115" s="104">
        <f t="shared" si="3"/>
        <v>1.0284622347380066</v>
      </c>
    </row>
    <row r="116" spans="1:9" ht="14.25" customHeight="1" x14ac:dyDescent="0.2">
      <c r="A116" s="94" t="s">
        <v>268</v>
      </c>
      <c r="B116" s="87"/>
      <c r="C116" s="88"/>
      <c r="D116" s="88">
        <v>1</v>
      </c>
      <c r="E116" s="88"/>
      <c r="F116" s="88"/>
      <c r="G116" s="89">
        <v>1</v>
      </c>
      <c r="I116" s="104">
        <f t="shared" si="3"/>
        <v>1.0284622347380066</v>
      </c>
    </row>
    <row r="117" spans="1:9" ht="14.25" customHeight="1" x14ac:dyDescent="0.2">
      <c r="A117" s="94" t="s">
        <v>269</v>
      </c>
      <c r="B117" s="87"/>
      <c r="C117" s="88"/>
      <c r="D117" s="88">
        <v>1</v>
      </c>
      <c r="E117" s="88"/>
      <c r="F117" s="88"/>
      <c r="G117" s="89">
        <v>1</v>
      </c>
      <c r="I117" s="104">
        <f t="shared" si="3"/>
        <v>1.0284622347380066</v>
      </c>
    </row>
    <row r="118" spans="1:9" ht="14.25" customHeight="1" x14ac:dyDescent="0.2">
      <c r="A118" s="94" t="s">
        <v>270</v>
      </c>
      <c r="B118" s="87"/>
      <c r="C118" s="88"/>
      <c r="D118" s="88">
        <v>1</v>
      </c>
      <c r="E118" s="88"/>
      <c r="F118" s="88"/>
      <c r="G118" s="89">
        <v>1</v>
      </c>
      <c r="I118" s="104">
        <f t="shared" si="3"/>
        <v>1.0284622347380066</v>
      </c>
    </row>
    <row r="119" spans="1:9" ht="14.25" customHeight="1" x14ac:dyDescent="0.2">
      <c r="A119" s="94" t="s">
        <v>271</v>
      </c>
      <c r="B119" s="87"/>
      <c r="C119" s="88"/>
      <c r="D119" s="88">
        <v>1</v>
      </c>
      <c r="E119" s="88"/>
      <c r="F119" s="88"/>
      <c r="G119" s="89">
        <v>1</v>
      </c>
      <c r="I119" s="104">
        <f t="shared" si="3"/>
        <v>1.0284622347380066</v>
      </c>
    </row>
    <row r="120" spans="1:9" ht="14.25" customHeight="1" x14ac:dyDescent="0.2">
      <c r="A120" s="94" t="s">
        <v>272</v>
      </c>
      <c r="B120" s="87"/>
      <c r="C120" s="88"/>
      <c r="D120" s="88">
        <v>1</v>
      </c>
      <c r="E120" s="88"/>
      <c r="F120" s="88"/>
      <c r="G120" s="89">
        <v>1</v>
      </c>
      <c r="I120" s="104">
        <f t="shared" si="3"/>
        <v>1.0284622347380066</v>
      </c>
    </row>
    <row r="121" spans="1:9" ht="14.25" customHeight="1" x14ac:dyDescent="0.2">
      <c r="A121" s="94" t="s">
        <v>273</v>
      </c>
      <c r="B121" s="87"/>
      <c r="C121" s="88"/>
      <c r="D121" s="88">
        <v>1</v>
      </c>
      <c r="E121" s="88"/>
      <c r="F121" s="88"/>
      <c r="G121" s="89">
        <v>1</v>
      </c>
      <c r="I121" s="104">
        <f t="shared" si="3"/>
        <v>1.0284622347380066</v>
      </c>
    </row>
    <row r="122" spans="1:9" ht="14.25" customHeight="1" x14ac:dyDescent="0.2">
      <c r="A122" s="94" t="s">
        <v>274</v>
      </c>
      <c r="B122" s="87"/>
      <c r="C122" s="88"/>
      <c r="D122" s="88">
        <v>1</v>
      </c>
      <c r="E122" s="88"/>
      <c r="F122" s="88"/>
      <c r="G122" s="89">
        <v>1</v>
      </c>
      <c r="I122" s="104">
        <f t="shared" si="3"/>
        <v>1.0284622347380066</v>
      </c>
    </row>
    <row r="123" spans="1:9" ht="14.25" customHeight="1" x14ac:dyDescent="0.2">
      <c r="A123" s="94" t="s">
        <v>275</v>
      </c>
      <c r="B123" s="87"/>
      <c r="C123" s="88"/>
      <c r="D123" s="88">
        <v>1</v>
      </c>
      <c r="E123" s="88"/>
      <c r="F123" s="88"/>
      <c r="G123" s="89">
        <v>1</v>
      </c>
      <c r="I123" s="104">
        <f t="shared" si="3"/>
        <v>1.0284622347380066</v>
      </c>
    </row>
    <row r="124" spans="1:9" ht="14.25" customHeight="1" x14ac:dyDescent="0.2">
      <c r="A124" s="94" t="s">
        <v>276</v>
      </c>
      <c r="B124" s="87"/>
      <c r="C124" s="88">
        <v>1</v>
      </c>
      <c r="D124" s="88"/>
      <c r="E124" s="88"/>
      <c r="F124" s="88"/>
      <c r="G124" s="89">
        <v>1</v>
      </c>
      <c r="I124" s="104">
        <f t="shared" si="3"/>
        <v>1.0284622347380066</v>
      </c>
    </row>
    <row r="125" spans="1:9" ht="14.25" customHeight="1" x14ac:dyDescent="0.2">
      <c r="A125" s="94" t="s">
        <v>277</v>
      </c>
      <c r="B125" s="87"/>
      <c r="C125" s="88"/>
      <c r="D125" s="88">
        <v>1</v>
      </c>
      <c r="E125" s="88"/>
      <c r="F125" s="88"/>
      <c r="G125" s="89">
        <v>1</v>
      </c>
      <c r="I125" s="104">
        <f t="shared" si="3"/>
        <v>1.0284622347380066</v>
      </c>
    </row>
    <row r="126" spans="1:9" ht="14.25" customHeight="1" x14ac:dyDescent="0.2">
      <c r="A126" s="93" t="s">
        <v>278</v>
      </c>
      <c r="B126" s="87"/>
      <c r="C126" s="88"/>
      <c r="D126" s="88">
        <v>1</v>
      </c>
      <c r="E126" s="88"/>
      <c r="F126" s="88"/>
      <c r="G126" s="98">
        <v>1</v>
      </c>
      <c r="I126" s="105">
        <f t="shared" si="3"/>
        <v>1.0284622347380066</v>
      </c>
    </row>
    <row r="127" spans="1:9" ht="14.25" customHeight="1" thickBot="1" x14ac:dyDescent="0.25">
      <c r="A127" s="91" t="s">
        <v>211</v>
      </c>
      <c r="B127" s="87"/>
      <c r="C127" s="89">
        <v>614</v>
      </c>
      <c r="D127" s="89">
        <v>19223</v>
      </c>
      <c r="E127" s="89">
        <v>49</v>
      </c>
      <c r="F127" s="89"/>
      <c r="G127" s="99">
        <v>19886</v>
      </c>
      <c r="I127" s="101">
        <f>SUM(I5:I126)</f>
        <v>20452.000000000015</v>
      </c>
    </row>
    <row r="128" spans="1:9" ht="13.5" thickTop="1" x14ac:dyDescent="0.2"/>
    <row r="129" spans="1:9" x14ac:dyDescent="0.2">
      <c r="A129" s="81" t="s">
        <v>281</v>
      </c>
      <c r="G129" s="54">
        <v>20452</v>
      </c>
    </row>
    <row r="131" spans="1:9" x14ac:dyDescent="0.2">
      <c r="G131" s="100"/>
    </row>
    <row r="132" spans="1:9" x14ac:dyDescent="0.2">
      <c r="A132" s="81" t="s">
        <v>45</v>
      </c>
      <c r="I132" s="95">
        <v>188.20858895705524</v>
      </c>
    </row>
    <row r="135" spans="1:9" x14ac:dyDescent="0.2">
      <c r="A135" s="81" t="s">
        <v>279</v>
      </c>
    </row>
  </sheetData>
  <phoneticPr fontId="0" type="noConversion"/>
  <pageMargins left="0.75" right="0.75" top="0.5" bottom="0.5" header="0.5" footer="0.25"/>
  <pageSetup orientation="portrait" horizontalDpi="200" verticalDpi="200" r:id="rId1"/>
  <headerFooter alignWithMargins="0">
    <oddFooter>&amp;LPage &amp;P of &amp;N&amp;RPrinted: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2.75" x14ac:dyDescent="0.2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Q73"/>
  <sheetViews>
    <sheetView zoomScaleNormal="100" zoomScaleSheetLayoutView="90" workbookViewId="0">
      <selection activeCell="K2" sqref="K2"/>
    </sheetView>
  </sheetViews>
  <sheetFormatPr defaultRowHeight="12.75" x14ac:dyDescent="0.2"/>
  <cols>
    <col min="1" max="2" width="9.140625" style="56"/>
    <col min="3" max="3" width="6.28515625" style="56" customWidth="1"/>
    <col min="4" max="4" width="1.42578125" style="56" customWidth="1"/>
    <col min="5" max="5" width="7.85546875" style="56" customWidth="1"/>
    <col min="6" max="6" width="13" style="56" customWidth="1"/>
    <col min="7" max="7" width="10.28515625" style="56" bestFit="1" customWidth="1"/>
    <col min="8" max="8" width="11.140625" style="56" customWidth="1"/>
    <col min="9" max="9" width="13.42578125" style="56" customWidth="1"/>
    <col min="10" max="10" width="14" style="56" customWidth="1"/>
    <col min="11" max="11" width="14.7109375" style="56" customWidth="1"/>
    <col min="12" max="12" width="2.140625" style="56" customWidth="1"/>
    <col min="13" max="13" width="9.140625" style="56"/>
    <col min="14" max="14" width="14" style="56" bestFit="1" customWidth="1"/>
    <col min="15" max="16" width="10.28515625" style="56" bestFit="1" customWidth="1"/>
    <col min="17" max="17" width="14" style="56" bestFit="1" customWidth="1"/>
    <col min="18" max="16384" width="9.140625" style="56"/>
  </cols>
  <sheetData>
    <row r="4" spans="2:13" ht="15" x14ac:dyDescent="0.25">
      <c r="E4" s="226"/>
      <c r="F4" s="226"/>
      <c r="I4" s="199"/>
      <c r="J4" s="199"/>
      <c r="K4" s="199" t="s">
        <v>441</v>
      </c>
      <c r="L4" s="199"/>
      <c r="M4" s="246"/>
    </row>
    <row r="5" spans="2:13" ht="15.75" x14ac:dyDescent="0.25">
      <c r="B5" s="164" t="s">
        <v>325</v>
      </c>
      <c r="C5" s="256" t="s">
        <v>440</v>
      </c>
      <c r="D5" s="257"/>
      <c r="E5" s="257"/>
      <c r="F5" s="257"/>
      <c r="G5" s="257"/>
      <c r="H5" s="257"/>
      <c r="I5" s="257"/>
      <c r="J5" s="257"/>
      <c r="K5" s="257"/>
      <c r="L5" s="242"/>
    </row>
    <row r="6" spans="2:13" ht="12.75" customHeight="1" x14ac:dyDescent="0.25">
      <c r="B6" s="165"/>
      <c r="C6" s="258"/>
      <c r="D6" s="258"/>
      <c r="E6" s="258"/>
      <c r="F6" s="258"/>
      <c r="G6" s="258"/>
      <c r="H6" s="258"/>
      <c r="I6" s="258"/>
      <c r="J6" s="258"/>
      <c r="K6" s="258"/>
      <c r="L6" s="242"/>
    </row>
    <row r="7" spans="2:13" x14ac:dyDescent="0.2">
      <c r="C7" s="60"/>
      <c r="D7" s="60"/>
      <c r="E7" s="255"/>
      <c r="F7" s="255"/>
      <c r="G7" s="60"/>
      <c r="H7" s="60"/>
      <c r="I7" s="60"/>
      <c r="J7" s="60"/>
      <c r="K7" s="60"/>
    </row>
    <row r="8" spans="2:13" ht="38.25" customHeight="1" x14ac:dyDescent="0.2">
      <c r="C8" s="169" t="s">
        <v>24</v>
      </c>
      <c r="D8" s="169"/>
      <c r="E8" s="169" t="s">
        <v>25</v>
      </c>
      <c r="F8" s="259" t="s">
        <v>208</v>
      </c>
      <c r="G8" s="259" t="s">
        <v>26</v>
      </c>
      <c r="H8" s="259" t="s">
        <v>27</v>
      </c>
      <c r="I8" s="259" t="s">
        <v>153</v>
      </c>
      <c r="J8" s="259" t="s">
        <v>157</v>
      </c>
      <c r="K8" s="260" t="s">
        <v>283</v>
      </c>
      <c r="L8" s="247"/>
    </row>
    <row r="9" spans="2:13" ht="12" customHeight="1" x14ac:dyDescent="0.2">
      <c r="C9" s="261"/>
      <c r="D9" s="261"/>
      <c r="E9" s="262"/>
      <c r="F9" s="263"/>
      <c r="G9" s="264"/>
      <c r="H9" s="265"/>
      <c r="I9" s="265"/>
      <c r="J9" s="266"/>
      <c r="K9" s="266"/>
    </row>
    <row r="10" spans="2:13" x14ac:dyDescent="0.2">
      <c r="C10" s="60"/>
      <c r="D10" s="60"/>
      <c r="E10" s="60"/>
      <c r="F10" s="60"/>
      <c r="G10" s="60"/>
      <c r="H10" s="60"/>
      <c r="I10" s="60"/>
      <c r="J10" s="58"/>
      <c r="K10" s="58"/>
    </row>
    <row r="11" spans="2:13" ht="14.25" x14ac:dyDescent="0.2">
      <c r="C11" s="267">
        <v>2010</v>
      </c>
      <c r="D11" s="273"/>
      <c r="E11" s="268" t="s">
        <v>31</v>
      </c>
      <c r="F11" s="274">
        <f>SUM(F12:F17)</f>
        <v>45066.703784022706</v>
      </c>
      <c r="G11" s="274">
        <f t="shared" ref="G11" si="0">SUM(G12:G17)</f>
        <v>37313.300284642231</v>
      </c>
      <c r="H11" s="274">
        <f t="shared" ref="H11" si="1">SUM(H12:H17)</f>
        <v>34982.801394714275</v>
      </c>
      <c r="I11" s="274">
        <f>SUM(I12:I17)</f>
        <v>2330.4988899279574</v>
      </c>
      <c r="J11" s="250">
        <f>((H11+I11)/F11)*100</f>
        <v>82.795716463893569</v>
      </c>
      <c r="K11" s="250">
        <f>(I11/G11)*100</f>
        <v>6.245759212264498</v>
      </c>
      <c r="M11" s="275"/>
    </row>
    <row r="12" spans="2:13" x14ac:dyDescent="0.2">
      <c r="C12" s="80"/>
      <c r="D12" s="80"/>
      <c r="E12" s="255" t="s">
        <v>7</v>
      </c>
      <c r="F12" s="270">
        <v>5756.5395573673886</v>
      </c>
      <c r="G12" s="252">
        <v>3014.0334737350454</v>
      </c>
      <c r="H12" s="271">
        <v>2407.4507055780159</v>
      </c>
      <c r="I12" s="272">
        <f>G12-H12</f>
        <v>606.58276815702948</v>
      </c>
      <c r="J12" s="58">
        <f>((H12+I12)/F12)*100</f>
        <v>52.358425468953776</v>
      </c>
      <c r="K12" s="58">
        <f>(I12/G12)*100</f>
        <v>20.125283061483088</v>
      </c>
    </row>
    <row r="13" spans="2:13" x14ac:dyDescent="0.2">
      <c r="C13" s="80"/>
      <c r="D13" s="80"/>
      <c r="E13" s="255" t="s">
        <v>8</v>
      </c>
      <c r="F13" s="270">
        <v>10851.440100367872</v>
      </c>
      <c r="G13" s="252">
        <v>10182.302018099934</v>
      </c>
      <c r="H13" s="271">
        <v>9602.7900465409766</v>
      </c>
      <c r="I13" s="272">
        <f t="shared" ref="I13:I16" si="2">G13-H13</f>
        <v>579.51197155895716</v>
      </c>
      <c r="J13" s="58">
        <f t="shared" ref="J13:J17" si="3">((H13+I13)/F13)*100</f>
        <v>93.833647183425413</v>
      </c>
      <c r="K13" s="58">
        <f t="shared" ref="K13:K17" si="4">(I13/G13)*100</f>
        <v>5.6913649833684357</v>
      </c>
      <c r="M13" s="240"/>
    </row>
    <row r="14" spans="2:13" x14ac:dyDescent="0.2">
      <c r="C14" s="80"/>
      <c r="D14" s="80"/>
      <c r="E14" s="255" t="s">
        <v>9</v>
      </c>
      <c r="F14" s="270">
        <v>12289.436393232903</v>
      </c>
      <c r="G14" s="252">
        <v>11630.062062331966</v>
      </c>
      <c r="H14" s="271">
        <v>11152.255523542997</v>
      </c>
      <c r="I14" s="272">
        <f t="shared" si="2"/>
        <v>477.80653878896919</v>
      </c>
      <c r="J14" s="58">
        <f t="shared" si="3"/>
        <v>94.634625138187644</v>
      </c>
      <c r="K14" s="58">
        <f t="shared" si="4"/>
        <v>4.1083747982438821</v>
      </c>
    </row>
    <row r="15" spans="2:13" x14ac:dyDescent="0.2">
      <c r="C15" s="80"/>
      <c r="D15" s="80"/>
      <c r="E15" s="255" t="s">
        <v>84</v>
      </c>
      <c r="F15" s="270">
        <v>8799.9046036612253</v>
      </c>
      <c r="G15" s="252">
        <v>8191.3949731452649</v>
      </c>
      <c r="H15" s="190">
        <v>7777.9858313482828</v>
      </c>
      <c r="I15" s="272">
        <f t="shared" si="2"/>
        <v>413.40914179698211</v>
      </c>
      <c r="J15" s="58">
        <f t="shared" si="3"/>
        <v>93.085042873501294</v>
      </c>
      <c r="K15" s="58">
        <f t="shared" si="4"/>
        <v>5.0468710537375623</v>
      </c>
    </row>
    <row r="16" spans="2:13" x14ac:dyDescent="0.2">
      <c r="C16" s="60"/>
      <c r="D16" s="60"/>
      <c r="E16" s="60" t="s">
        <v>85</v>
      </c>
      <c r="F16" s="270">
        <v>4384.0493961311513</v>
      </c>
      <c r="G16" s="252">
        <v>3413.1354130150276</v>
      </c>
      <c r="H16" s="190">
        <v>3212.0034054900079</v>
      </c>
      <c r="I16" s="272">
        <f t="shared" si="2"/>
        <v>201.13200752501962</v>
      </c>
      <c r="J16" s="58">
        <f t="shared" si="3"/>
        <v>77.853488969058176</v>
      </c>
      <c r="K16" s="58">
        <f t="shared" si="4"/>
        <v>5.8928809785295817</v>
      </c>
    </row>
    <row r="17" spans="3:13" x14ac:dyDescent="0.2">
      <c r="C17" s="60"/>
      <c r="D17" s="60"/>
      <c r="E17" s="60" t="s">
        <v>189</v>
      </c>
      <c r="F17" s="270">
        <v>2985.3337332621691</v>
      </c>
      <c r="G17" s="252">
        <v>882.37234431499473</v>
      </c>
      <c r="H17" s="190">
        <v>830.315882213995</v>
      </c>
      <c r="I17" s="272">
        <f>G17-H17</f>
        <v>52.056462100999738</v>
      </c>
      <c r="J17" s="58">
        <f t="shared" si="3"/>
        <v>29.556907975940046</v>
      </c>
      <c r="K17" s="58">
        <f t="shared" si="4"/>
        <v>5.8996026378651205</v>
      </c>
    </row>
    <row r="18" spans="3:13" x14ac:dyDescent="0.2">
      <c r="C18" s="60"/>
      <c r="D18" s="60"/>
      <c r="E18" s="60"/>
      <c r="F18" s="60"/>
      <c r="G18" s="60"/>
      <c r="H18" s="60"/>
      <c r="I18" s="60"/>
      <c r="J18" s="58"/>
      <c r="K18" s="58"/>
    </row>
    <row r="19" spans="3:13" ht="14.25" x14ac:dyDescent="0.2">
      <c r="C19" s="267">
        <v>2011</v>
      </c>
      <c r="D19" s="273"/>
      <c r="E19" s="268" t="s">
        <v>31</v>
      </c>
      <c r="F19" s="274">
        <f>SUM(F20:F25)</f>
        <v>45450</v>
      </c>
      <c r="G19" s="274">
        <f t="shared" ref="G19:H19" si="5">SUM(G20:G25)</f>
        <v>37621</v>
      </c>
      <c r="H19" s="274">
        <f t="shared" si="5"/>
        <v>35267</v>
      </c>
      <c r="I19" s="274">
        <f>SUM(I20:I25)</f>
        <v>2354</v>
      </c>
      <c r="J19" s="250">
        <f>((H19+I19)/F19)*100</f>
        <v>82.774477447744772</v>
      </c>
      <c r="K19" s="250">
        <f>(I19/G19)*100</f>
        <v>6.257143616597113</v>
      </c>
    </row>
    <row r="20" spans="3:13" x14ac:dyDescent="0.2">
      <c r="C20" s="80"/>
      <c r="D20" s="80"/>
      <c r="E20" s="255" t="s">
        <v>7</v>
      </c>
      <c r="F20" s="270">
        <v>5586</v>
      </c>
      <c r="G20" s="252">
        <v>3071</v>
      </c>
      <c r="H20" s="271">
        <v>2433</v>
      </c>
      <c r="I20" s="272">
        <f>G20-H20</f>
        <v>638</v>
      </c>
      <c r="J20" s="58">
        <f>((H20+I20)/F20)*100</f>
        <v>54.976727533118506</v>
      </c>
      <c r="K20" s="58">
        <f>(I20/G20)*100</f>
        <v>20.774991859329209</v>
      </c>
    </row>
    <row r="21" spans="3:13" x14ac:dyDescent="0.2">
      <c r="C21" s="80"/>
      <c r="D21" s="80"/>
      <c r="E21" s="255" t="s">
        <v>8</v>
      </c>
      <c r="F21" s="270">
        <v>10058</v>
      </c>
      <c r="G21" s="252">
        <v>9493</v>
      </c>
      <c r="H21" s="271">
        <v>8999</v>
      </c>
      <c r="I21" s="272">
        <f t="shared" ref="I21:I24" si="6">G21-H21</f>
        <v>494</v>
      </c>
      <c r="J21" s="58">
        <f t="shared" ref="J21:J25" si="7">((H21+I21)/F21)*100</f>
        <v>94.382581030025847</v>
      </c>
      <c r="K21" s="58">
        <f t="shared" ref="K21:K25" si="8">(I21/G21)*100</f>
        <v>5.2038344042979041</v>
      </c>
    </row>
    <row r="22" spans="3:13" x14ac:dyDescent="0.2">
      <c r="C22" s="80"/>
      <c r="D22" s="80"/>
      <c r="E22" s="255" t="s">
        <v>9</v>
      </c>
      <c r="F22" s="270">
        <v>13286</v>
      </c>
      <c r="G22" s="252">
        <v>12507</v>
      </c>
      <c r="H22" s="271">
        <v>11973</v>
      </c>
      <c r="I22" s="272">
        <f t="shared" si="6"/>
        <v>534</v>
      </c>
      <c r="J22" s="58">
        <f t="shared" si="7"/>
        <v>94.136685232575644</v>
      </c>
      <c r="K22" s="58">
        <f t="shared" si="8"/>
        <v>4.2696090189493887</v>
      </c>
    </row>
    <row r="23" spans="3:13" x14ac:dyDescent="0.2">
      <c r="C23" s="80"/>
      <c r="D23" s="80"/>
      <c r="E23" s="255" t="s">
        <v>84</v>
      </c>
      <c r="F23" s="270">
        <v>9400</v>
      </c>
      <c r="G23" s="252">
        <v>8547</v>
      </c>
      <c r="H23" s="190">
        <v>8111</v>
      </c>
      <c r="I23" s="272">
        <f t="shared" si="6"/>
        <v>436</v>
      </c>
      <c r="J23" s="58">
        <f t="shared" si="7"/>
        <v>90.925531914893625</v>
      </c>
      <c r="K23" s="58">
        <f t="shared" si="8"/>
        <v>5.1012051012051005</v>
      </c>
    </row>
    <row r="24" spans="3:13" x14ac:dyDescent="0.2">
      <c r="C24" s="80"/>
      <c r="D24" s="80"/>
      <c r="E24" s="60" t="s">
        <v>85</v>
      </c>
      <c r="F24" s="270">
        <v>4396</v>
      </c>
      <c r="G24" s="252">
        <v>3244</v>
      </c>
      <c r="H24" s="190">
        <v>3059</v>
      </c>
      <c r="I24" s="272">
        <f t="shared" si="6"/>
        <v>185</v>
      </c>
      <c r="J24" s="58">
        <f t="shared" si="7"/>
        <v>73.794358507734302</v>
      </c>
      <c r="K24" s="58">
        <f t="shared" si="8"/>
        <v>5.7028360049321822</v>
      </c>
    </row>
    <row r="25" spans="3:13" x14ac:dyDescent="0.2">
      <c r="C25" s="80"/>
      <c r="D25" s="80"/>
      <c r="E25" s="60" t="s">
        <v>189</v>
      </c>
      <c r="F25" s="270">
        <v>2724</v>
      </c>
      <c r="G25" s="252">
        <v>759</v>
      </c>
      <c r="H25" s="190">
        <v>692</v>
      </c>
      <c r="I25" s="272">
        <f>G25-H25</f>
        <v>67</v>
      </c>
      <c r="J25" s="58">
        <f t="shared" si="7"/>
        <v>27.863436123348016</v>
      </c>
      <c r="K25" s="58">
        <f t="shared" si="8"/>
        <v>8.8274044795783926</v>
      </c>
    </row>
    <row r="26" spans="3:13" x14ac:dyDescent="0.2">
      <c r="C26" s="80"/>
      <c r="D26" s="80"/>
      <c r="E26" s="255"/>
      <c r="F26" s="270"/>
      <c r="G26" s="252"/>
      <c r="H26" s="190"/>
      <c r="I26" s="272"/>
      <c r="J26" s="58"/>
      <c r="K26" s="58"/>
    </row>
    <row r="27" spans="3:13" ht="14.25" x14ac:dyDescent="0.2">
      <c r="C27" s="267">
        <v>2012</v>
      </c>
      <c r="D27" s="273"/>
      <c r="E27" s="268" t="s">
        <v>31</v>
      </c>
      <c r="F27" s="274">
        <f>SUM(F28:F33)</f>
        <v>46374</v>
      </c>
      <c r="G27" s="274">
        <f t="shared" ref="G27" si="9">SUM(G28:G33)</f>
        <v>38811</v>
      </c>
      <c r="H27" s="274">
        <f t="shared" ref="H27" si="10">SUM(H28:H33)</f>
        <v>36401</v>
      </c>
      <c r="I27" s="274">
        <f>SUM(I28:I33)</f>
        <v>2410</v>
      </c>
      <c r="J27" s="250">
        <f>((H27+I27)/F27)*100</f>
        <v>83.6912925346099</v>
      </c>
      <c r="K27" s="250">
        <f>(I27/G27)*100</f>
        <v>6.2095797583159413</v>
      </c>
      <c r="M27" s="276"/>
    </row>
    <row r="28" spans="3:13" x14ac:dyDescent="0.2">
      <c r="C28" s="80"/>
      <c r="D28" s="80"/>
      <c r="E28" s="255" t="s">
        <v>7</v>
      </c>
      <c r="F28" s="270">
        <v>5592</v>
      </c>
      <c r="G28" s="252">
        <v>3251</v>
      </c>
      <c r="H28" s="271">
        <v>2560</v>
      </c>
      <c r="I28" s="272">
        <f>G28-H28</f>
        <v>691</v>
      </c>
      <c r="J28" s="58">
        <f>((H28+I28)/F28)*100</f>
        <v>58.136623748211733</v>
      </c>
      <c r="K28" s="58">
        <f>(I28/G28)*100</f>
        <v>21.254998462011692</v>
      </c>
    </row>
    <row r="29" spans="3:13" x14ac:dyDescent="0.2">
      <c r="C29" s="80"/>
      <c r="D29" s="80"/>
      <c r="E29" s="255" t="s">
        <v>8</v>
      </c>
      <c r="F29" s="270">
        <v>10555</v>
      </c>
      <c r="G29" s="252">
        <v>9747</v>
      </c>
      <c r="H29" s="271">
        <v>9274</v>
      </c>
      <c r="I29" s="272">
        <f t="shared" ref="I29:I32" si="11">G29-H29</f>
        <v>473</v>
      </c>
      <c r="J29" s="58">
        <f t="shared" ref="J29:J32" si="12">((H29+I29)/F29)*100</f>
        <v>92.344860255802942</v>
      </c>
      <c r="K29" s="58">
        <f t="shared" ref="K29:K32" si="13">(I29/G29)*100</f>
        <v>4.8527752128860158</v>
      </c>
    </row>
    <row r="30" spans="3:13" ht="14.25" customHeight="1" x14ac:dyDescent="0.2">
      <c r="C30" s="80"/>
      <c r="D30" s="80"/>
      <c r="E30" s="255" t="s">
        <v>9</v>
      </c>
      <c r="F30" s="270">
        <v>12892</v>
      </c>
      <c r="G30" s="252">
        <v>12357</v>
      </c>
      <c r="H30" s="271">
        <v>11895</v>
      </c>
      <c r="I30" s="272">
        <f t="shared" si="11"/>
        <v>462</v>
      </c>
      <c r="J30" s="58">
        <f t="shared" si="12"/>
        <v>95.850139621470674</v>
      </c>
      <c r="K30" s="58">
        <f t="shared" si="13"/>
        <v>3.7387715464918667</v>
      </c>
    </row>
    <row r="31" spans="3:13" x14ac:dyDescent="0.2">
      <c r="C31" s="80"/>
      <c r="D31" s="80"/>
      <c r="E31" s="255" t="s">
        <v>84</v>
      </c>
      <c r="F31" s="270">
        <v>8981</v>
      </c>
      <c r="G31" s="252">
        <v>8340</v>
      </c>
      <c r="H31" s="190">
        <v>7889</v>
      </c>
      <c r="I31" s="272">
        <f t="shared" si="11"/>
        <v>451</v>
      </c>
      <c r="J31" s="58">
        <f t="shared" si="12"/>
        <v>92.86271016590581</v>
      </c>
      <c r="K31" s="58">
        <f t="shared" si="13"/>
        <v>5.4076738609112711</v>
      </c>
    </row>
    <row r="32" spans="3:13" x14ac:dyDescent="0.2">
      <c r="C32" s="80"/>
      <c r="D32" s="80"/>
      <c r="E32" s="60" t="s">
        <v>85</v>
      </c>
      <c r="F32" s="270">
        <v>5011</v>
      </c>
      <c r="G32" s="252">
        <v>4080</v>
      </c>
      <c r="H32" s="190">
        <v>3843</v>
      </c>
      <c r="I32" s="272">
        <f t="shared" si="11"/>
        <v>237</v>
      </c>
      <c r="J32" s="58">
        <f t="shared" si="12"/>
        <v>81.420874077030533</v>
      </c>
      <c r="K32" s="58">
        <f t="shared" si="13"/>
        <v>5.8088235294117645</v>
      </c>
    </row>
    <row r="33" spans="3:11" x14ac:dyDescent="0.2">
      <c r="C33" s="80"/>
      <c r="D33" s="80"/>
      <c r="E33" s="60" t="s">
        <v>189</v>
      </c>
      <c r="F33" s="270">
        <v>3343</v>
      </c>
      <c r="G33" s="252">
        <v>1036</v>
      </c>
      <c r="H33" s="190">
        <v>940</v>
      </c>
      <c r="I33" s="272">
        <f>G33-H33</f>
        <v>96</v>
      </c>
      <c r="J33" s="58">
        <f>((H33+I33)/F33)*100</f>
        <v>30.990128626981754</v>
      </c>
      <c r="K33" s="58">
        <f>(I33/G33)*100</f>
        <v>9.2664092664092657</v>
      </c>
    </row>
    <row r="34" spans="3:11" x14ac:dyDescent="0.2">
      <c r="C34" s="80"/>
      <c r="D34" s="80"/>
      <c r="E34" s="255"/>
      <c r="F34" s="270"/>
      <c r="G34" s="252"/>
      <c r="H34" s="190"/>
      <c r="I34" s="272"/>
      <c r="J34" s="58"/>
      <c r="K34" s="58"/>
    </row>
    <row r="35" spans="3:11" ht="14.25" x14ac:dyDescent="0.2">
      <c r="C35" s="267">
        <v>2013</v>
      </c>
      <c r="D35" s="273"/>
      <c r="E35" s="268" t="s">
        <v>31</v>
      </c>
      <c r="F35" s="274">
        <f>SUM(F36:F41)</f>
        <v>46394.15</v>
      </c>
      <c r="G35" s="274">
        <f t="shared" ref="G35" si="14">SUM(G36:G41)</f>
        <v>38521.269999999997</v>
      </c>
      <c r="H35" s="274">
        <f t="shared" ref="H35" si="15">SUM(H36:H41)</f>
        <v>36105.909999999996</v>
      </c>
      <c r="I35" s="274">
        <f>SUM(I36:I41)</f>
        <v>2415.3600000000024</v>
      </c>
      <c r="J35" s="250">
        <f>((H35+I35)/F35)*100</f>
        <v>83.03044672658082</v>
      </c>
      <c r="K35" s="250">
        <f>(I35/G35)*100</f>
        <v>6.2701982567033809</v>
      </c>
    </row>
    <row r="36" spans="3:11" x14ac:dyDescent="0.2">
      <c r="C36" s="80"/>
      <c r="D36" s="80"/>
      <c r="E36" s="255" t="s">
        <v>7</v>
      </c>
      <c r="F36" s="270">
        <v>5794.46</v>
      </c>
      <c r="G36" s="252">
        <v>3189.74</v>
      </c>
      <c r="H36" s="271">
        <v>2416.4</v>
      </c>
      <c r="I36" s="272">
        <f>G36-H36</f>
        <v>773.33999999999969</v>
      </c>
      <c r="J36" s="58">
        <f>((H36+I36)/F36)*100</f>
        <v>55.04809766570137</v>
      </c>
      <c r="K36" s="58">
        <f>(I36/G36)*100</f>
        <v>24.24460927849918</v>
      </c>
    </row>
    <row r="37" spans="3:11" x14ac:dyDescent="0.2">
      <c r="C37" s="80"/>
      <c r="D37" s="80"/>
      <c r="E37" s="255" t="s">
        <v>8</v>
      </c>
      <c r="F37" s="270">
        <v>9780.43</v>
      </c>
      <c r="G37" s="252">
        <v>9155.02</v>
      </c>
      <c r="H37" s="271">
        <v>8657.48</v>
      </c>
      <c r="I37" s="272">
        <f t="shared" ref="I37:I40" si="16">G37-H37</f>
        <v>497.54000000000087</v>
      </c>
      <c r="J37" s="58">
        <f t="shared" ref="J37:J40" si="17">((H37+I37)/F37)*100</f>
        <v>93.605495872880851</v>
      </c>
      <c r="K37" s="58">
        <f t="shared" ref="K37:K40" si="18">(I37/G37)*100</f>
        <v>5.4346140150431221</v>
      </c>
    </row>
    <row r="38" spans="3:11" x14ac:dyDescent="0.2">
      <c r="C38" s="80"/>
      <c r="D38" s="80"/>
      <c r="E38" s="255" t="s">
        <v>9</v>
      </c>
      <c r="F38" s="270">
        <v>11712.39</v>
      </c>
      <c r="G38" s="252">
        <v>11271.77</v>
      </c>
      <c r="H38" s="271">
        <v>10937.24</v>
      </c>
      <c r="I38" s="272">
        <f t="shared" si="16"/>
        <v>334.53000000000065</v>
      </c>
      <c r="J38" s="58">
        <f t="shared" si="17"/>
        <v>96.238000954544717</v>
      </c>
      <c r="K38" s="58">
        <f t="shared" si="18"/>
        <v>2.9678568672000996</v>
      </c>
    </row>
    <row r="39" spans="3:11" x14ac:dyDescent="0.2">
      <c r="C39" s="80"/>
      <c r="D39" s="80"/>
      <c r="E39" s="255" t="s">
        <v>84</v>
      </c>
      <c r="F39" s="270">
        <v>9916.51</v>
      </c>
      <c r="G39" s="252">
        <v>9403.5300000000007</v>
      </c>
      <c r="H39" s="190">
        <v>9052.57</v>
      </c>
      <c r="I39" s="272">
        <f t="shared" si="16"/>
        <v>350.96000000000095</v>
      </c>
      <c r="J39" s="58">
        <f t="shared" si="17"/>
        <v>94.827010712438152</v>
      </c>
      <c r="K39" s="58">
        <f t="shared" si="18"/>
        <v>3.7322154552598965</v>
      </c>
    </row>
    <row r="40" spans="3:11" x14ac:dyDescent="0.2">
      <c r="C40" s="80"/>
      <c r="D40" s="80"/>
      <c r="E40" s="60" t="s">
        <v>85</v>
      </c>
      <c r="F40" s="270">
        <v>5279.76</v>
      </c>
      <c r="G40" s="252">
        <v>4278.72</v>
      </c>
      <c r="H40" s="190">
        <v>3981.72</v>
      </c>
      <c r="I40" s="272">
        <f t="shared" si="16"/>
        <v>297.00000000000045</v>
      </c>
      <c r="J40" s="58">
        <f t="shared" si="17"/>
        <v>81.04004727487613</v>
      </c>
      <c r="K40" s="58">
        <f t="shared" si="18"/>
        <v>6.9413282477002571</v>
      </c>
    </row>
    <row r="41" spans="3:11" x14ac:dyDescent="0.2">
      <c r="C41" s="80"/>
      <c r="D41" s="80"/>
      <c r="E41" s="60" t="s">
        <v>189</v>
      </c>
      <c r="F41" s="270">
        <v>3910.6</v>
      </c>
      <c r="G41" s="252">
        <v>1222.49</v>
      </c>
      <c r="H41" s="190">
        <v>1060.5</v>
      </c>
      <c r="I41" s="272">
        <f>G41-H41</f>
        <v>161.99</v>
      </c>
      <c r="J41" s="58">
        <f>((H41+I41)/F41)*100</f>
        <v>31.26093182631821</v>
      </c>
      <c r="K41" s="58">
        <f>(I41/G41)*100</f>
        <v>13.250824137620759</v>
      </c>
    </row>
    <row r="42" spans="3:11" x14ac:dyDescent="0.2">
      <c r="C42" s="80"/>
      <c r="D42" s="80"/>
      <c r="E42" s="255"/>
      <c r="F42" s="270"/>
      <c r="G42" s="252"/>
      <c r="H42" s="190"/>
      <c r="I42" s="277"/>
      <c r="J42" s="250"/>
      <c r="K42" s="250"/>
    </row>
    <row r="43" spans="3:11" ht="14.25" x14ac:dyDescent="0.2">
      <c r="C43" s="267">
        <v>2014</v>
      </c>
      <c r="D43" s="273"/>
      <c r="E43" s="268" t="s">
        <v>31</v>
      </c>
      <c r="F43" s="274">
        <f>SUM(F44:F49)</f>
        <v>47896</v>
      </c>
      <c r="G43" s="274">
        <f t="shared" ref="G43" si="19">SUM(G44:G49)</f>
        <v>39582</v>
      </c>
      <c r="H43" s="274">
        <f t="shared" ref="H43" si="20">SUM(H44:H49)</f>
        <v>37722</v>
      </c>
      <c r="I43" s="274">
        <f>SUM(I44:I49)</f>
        <v>1860</v>
      </c>
      <c r="J43" s="250">
        <f>((H43+I43)/F43)*100</f>
        <v>82.641556706196766</v>
      </c>
      <c r="K43" s="250">
        <f>(I43/G43)*100</f>
        <v>4.6991056540851899</v>
      </c>
    </row>
    <row r="44" spans="3:11" ht="14.25" x14ac:dyDescent="0.2">
      <c r="C44" s="267"/>
      <c r="D44" s="273"/>
      <c r="E44" s="255" t="s">
        <v>7</v>
      </c>
      <c r="F44" s="270">
        <v>5386</v>
      </c>
      <c r="G44" s="252">
        <v>2601</v>
      </c>
      <c r="H44" s="271">
        <v>2116</v>
      </c>
      <c r="I44" s="272">
        <f>G44-H44</f>
        <v>485</v>
      </c>
      <c r="J44" s="58">
        <f>((H44+I44)/F44)*100</f>
        <v>48.291867805421461</v>
      </c>
      <c r="K44" s="58">
        <f>(I44/G44)*100</f>
        <v>18.646674356016916</v>
      </c>
    </row>
    <row r="45" spans="3:11" ht="14.25" x14ac:dyDescent="0.2">
      <c r="C45" s="267"/>
      <c r="D45" s="273"/>
      <c r="E45" s="255" t="s">
        <v>8</v>
      </c>
      <c r="F45" s="270">
        <v>10298</v>
      </c>
      <c r="G45" s="252">
        <v>9558</v>
      </c>
      <c r="H45" s="271">
        <v>9151</v>
      </c>
      <c r="I45" s="272">
        <f t="shared" ref="I45:I48" si="21">G45-H45</f>
        <v>407</v>
      </c>
      <c r="J45" s="58">
        <f t="shared" ref="J45:J48" si="22">((H45+I45)/F45)*100</f>
        <v>92.814138667702466</v>
      </c>
      <c r="K45" s="58">
        <f t="shared" ref="K45:K48" si="23">(I45/G45)*100</f>
        <v>4.258213015275162</v>
      </c>
    </row>
    <row r="46" spans="3:11" x14ac:dyDescent="0.2">
      <c r="C46" s="80"/>
      <c r="D46" s="80"/>
      <c r="E46" s="255" t="s">
        <v>9</v>
      </c>
      <c r="F46" s="270">
        <v>11147</v>
      </c>
      <c r="G46" s="252">
        <v>10735</v>
      </c>
      <c r="H46" s="271">
        <v>10533</v>
      </c>
      <c r="I46" s="272">
        <f t="shared" si="21"/>
        <v>202</v>
      </c>
      <c r="J46" s="58">
        <f t="shared" si="22"/>
        <v>96.303938279357666</v>
      </c>
      <c r="K46" s="58">
        <f t="shared" si="23"/>
        <v>1.881695388914765</v>
      </c>
    </row>
    <row r="47" spans="3:11" x14ac:dyDescent="0.2">
      <c r="C47" s="80"/>
      <c r="D47" s="80"/>
      <c r="E47" s="255" t="s">
        <v>84</v>
      </c>
      <c r="F47" s="270">
        <v>10786</v>
      </c>
      <c r="G47" s="252">
        <v>10040</v>
      </c>
      <c r="H47" s="190">
        <v>9630</v>
      </c>
      <c r="I47" s="272">
        <f t="shared" si="21"/>
        <v>410</v>
      </c>
      <c r="J47" s="58">
        <f t="shared" si="22"/>
        <v>93.083626923790092</v>
      </c>
      <c r="K47" s="58">
        <f t="shared" si="23"/>
        <v>4.0836653386454183</v>
      </c>
    </row>
    <row r="48" spans="3:11" x14ac:dyDescent="0.2">
      <c r="C48" s="80"/>
      <c r="D48" s="80"/>
      <c r="E48" s="60" t="s">
        <v>85</v>
      </c>
      <c r="F48" s="270">
        <v>6486</v>
      </c>
      <c r="G48" s="252">
        <v>5275</v>
      </c>
      <c r="H48" s="190">
        <v>4984</v>
      </c>
      <c r="I48" s="272">
        <f t="shared" si="21"/>
        <v>291</v>
      </c>
      <c r="J48" s="58">
        <f t="shared" si="22"/>
        <v>81.329016342892373</v>
      </c>
      <c r="K48" s="58">
        <f t="shared" si="23"/>
        <v>5.5165876777251182</v>
      </c>
    </row>
    <row r="49" spans="3:17" x14ac:dyDescent="0.2">
      <c r="C49" s="278"/>
      <c r="D49" s="278"/>
      <c r="E49" s="188" t="s">
        <v>189</v>
      </c>
      <c r="F49" s="279">
        <v>3793</v>
      </c>
      <c r="G49" s="280">
        <v>1373</v>
      </c>
      <c r="H49" s="189">
        <v>1308</v>
      </c>
      <c r="I49" s="281">
        <f>G49-H49</f>
        <v>65</v>
      </c>
      <c r="J49" s="282">
        <f>((H49+I49)/F49)*100</f>
        <v>36.198259952544163</v>
      </c>
      <c r="K49" s="282">
        <f>(I49/G49)*100</f>
        <v>4.7341587764020394</v>
      </c>
    </row>
    <row r="50" spans="3:17" x14ac:dyDescent="0.2">
      <c r="C50" s="80"/>
      <c r="D50" s="80"/>
      <c r="E50" s="255"/>
      <c r="F50" s="270"/>
      <c r="G50" s="252"/>
      <c r="H50" s="190"/>
      <c r="I50" s="277"/>
      <c r="J50" s="283"/>
      <c r="K50" s="283"/>
    </row>
    <row r="51" spans="3:17" x14ac:dyDescent="0.2">
      <c r="C51" s="80"/>
      <c r="D51" s="80"/>
      <c r="E51" s="255"/>
      <c r="F51" s="270"/>
      <c r="G51" s="252"/>
      <c r="H51" s="190"/>
      <c r="I51" s="277"/>
      <c r="J51" s="283"/>
      <c r="K51" s="283"/>
    </row>
    <row r="53" spans="3:17" ht="14.25" x14ac:dyDescent="0.2">
      <c r="C53" s="267"/>
      <c r="D53" s="273"/>
      <c r="E53" s="268"/>
      <c r="F53" s="274"/>
      <c r="G53" s="284"/>
      <c r="H53" s="284"/>
      <c r="I53" s="269"/>
      <c r="J53" s="250"/>
      <c r="K53" s="250"/>
    </row>
    <row r="54" spans="3:17" x14ac:dyDescent="0.2">
      <c r="C54" s="192" t="s">
        <v>385</v>
      </c>
    </row>
    <row r="57" spans="3:17" x14ac:dyDescent="0.2">
      <c r="J57" s="225"/>
    </row>
    <row r="58" spans="3:17" x14ac:dyDescent="0.2">
      <c r="C58" s="185"/>
      <c r="D58" s="185"/>
      <c r="E58" s="285"/>
      <c r="F58" s="251"/>
      <c r="G58" s="286"/>
      <c r="H58" s="182"/>
      <c r="I58" s="182"/>
      <c r="J58" s="287"/>
      <c r="K58" s="58"/>
      <c r="N58" s="276"/>
      <c r="O58" s="276"/>
      <c r="P58" s="276"/>
      <c r="Q58" s="276"/>
    </row>
    <row r="59" spans="3:17" x14ac:dyDescent="0.2">
      <c r="D59" s="193"/>
      <c r="F59" s="194"/>
      <c r="G59" s="195"/>
      <c r="H59" s="71"/>
      <c r="I59" s="71"/>
      <c r="J59" s="72"/>
      <c r="K59" s="58"/>
      <c r="N59" s="276"/>
      <c r="O59" s="276"/>
      <c r="P59" s="276"/>
      <c r="Q59" s="276"/>
    </row>
    <row r="60" spans="3:17" x14ac:dyDescent="0.2">
      <c r="C60" s="185"/>
      <c r="D60" s="185"/>
      <c r="E60" s="225"/>
      <c r="F60" s="251"/>
      <c r="G60" s="286"/>
      <c r="H60" s="182"/>
      <c r="I60" s="182"/>
      <c r="J60" s="287"/>
      <c r="K60" s="58"/>
      <c r="N60" s="276"/>
      <c r="O60" s="276"/>
      <c r="P60" s="276"/>
      <c r="Q60" s="288"/>
    </row>
    <row r="61" spans="3:17" x14ac:dyDescent="0.2">
      <c r="C61" s="185"/>
      <c r="D61" s="185"/>
      <c r="E61" s="225"/>
      <c r="F61" s="251"/>
      <c r="G61" s="286"/>
      <c r="H61" s="182"/>
      <c r="I61" s="182"/>
      <c r="J61" s="287"/>
      <c r="K61" s="58"/>
      <c r="N61" s="276"/>
      <c r="O61" s="276"/>
      <c r="P61" s="276"/>
      <c r="Q61" s="288"/>
    </row>
    <row r="62" spans="3:17" x14ac:dyDescent="0.2">
      <c r="C62" s="185"/>
      <c r="D62" s="185"/>
      <c r="E62" s="225"/>
      <c r="F62" s="251"/>
      <c r="G62" s="286"/>
      <c r="H62" s="182"/>
      <c r="I62" s="182"/>
      <c r="J62" s="287"/>
      <c r="K62" s="58"/>
      <c r="N62" s="276"/>
      <c r="O62" s="276"/>
      <c r="P62" s="276"/>
      <c r="Q62" s="288"/>
    </row>
    <row r="63" spans="3:17" x14ac:dyDescent="0.2">
      <c r="C63" s="185"/>
      <c r="D63" s="185"/>
      <c r="E63" s="225"/>
      <c r="F63" s="251"/>
      <c r="G63" s="286"/>
      <c r="H63" s="182"/>
      <c r="I63" s="182"/>
      <c r="J63" s="287"/>
      <c r="K63" s="58"/>
      <c r="N63" s="276"/>
      <c r="O63" s="276"/>
      <c r="P63" s="276"/>
      <c r="Q63" s="288"/>
    </row>
    <row r="64" spans="3:17" x14ac:dyDescent="0.2">
      <c r="C64" s="185"/>
      <c r="D64" s="185"/>
      <c r="E64" s="225"/>
      <c r="F64" s="251"/>
      <c r="G64" s="286"/>
      <c r="H64" s="182"/>
      <c r="I64" s="182"/>
      <c r="J64" s="287"/>
      <c r="K64" s="58"/>
      <c r="N64" s="276"/>
      <c r="O64" s="276"/>
      <c r="P64" s="276"/>
      <c r="Q64" s="288"/>
    </row>
    <row r="65" spans="2:17" x14ac:dyDescent="0.2">
      <c r="C65" s="185"/>
      <c r="D65" s="185"/>
      <c r="E65" s="225"/>
      <c r="F65" s="251"/>
      <c r="G65" s="286"/>
      <c r="H65" s="182"/>
      <c r="I65" s="182"/>
      <c r="J65" s="287"/>
      <c r="K65" s="58"/>
      <c r="N65" s="276"/>
      <c r="O65" s="276"/>
      <c r="P65" s="276"/>
      <c r="Q65" s="288"/>
    </row>
    <row r="66" spans="2:17" x14ac:dyDescent="0.2">
      <c r="C66" s="185"/>
      <c r="D66" s="185"/>
      <c r="E66" s="225"/>
      <c r="F66" s="251"/>
      <c r="G66" s="286"/>
      <c r="H66" s="182"/>
      <c r="I66" s="182"/>
      <c r="J66" s="287"/>
      <c r="K66" s="58"/>
    </row>
    <row r="68" spans="2:17" x14ac:dyDescent="0.2">
      <c r="N68" s="276"/>
      <c r="O68" s="276"/>
      <c r="P68" s="276"/>
      <c r="Q68" s="276"/>
    </row>
    <row r="69" spans="2:17" ht="9" customHeight="1" x14ac:dyDescent="0.2">
      <c r="E69" s="249"/>
      <c r="F69" s="226"/>
      <c r="N69" s="289"/>
      <c r="O69" s="276"/>
      <c r="P69" s="276"/>
      <c r="Q69" s="276"/>
    </row>
    <row r="70" spans="2:17" x14ac:dyDescent="0.2"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25"/>
      <c r="N70" s="276"/>
      <c r="O70" s="276"/>
      <c r="P70" s="276"/>
      <c r="Q70" s="276"/>
    </row>
    <row r="71" spans="2:17" x14ac:dyDescent="0.2">
      <c r="N71" s="276"/>
      <c r="O71" s="276"/>
      <c r="P71" s="276"/>
      <c r="Q71" s="276"/>
    </row>
    <row r="72" spans="2:17" x14ac:dyDescent="0.2">
      <c r="N72" s="276"/>
      <c r="O72" s="276"/>
      <c r="P72" s="276"/>
      <c r="Q72" s="288"/>
    </row>
    <row r="73" spans="2:17" x14ac:dyDescent="0.2">
      <c r="N73" s="291"/>
      <c r="O73" s="292"/>
      <c r="P73" s="292"/>
      <c r="Q73" s="292"/>
    </row>
  </sheetData>
  <customSheetViews>
    <customSheetView guid="{F4665436-DFC3-47B1-A482-DE3E62B43168}" showPageBreaks="1" printArea="1" view="pageBreakPreview" showRuler="0">
      <selection activeCell="J94" sqref="J94"/>
      <pageMargins left="0.75" right="0.75" top="1" bottom="1" header="0.5" footer="0.5"/>
      <pageSetup scale="87" orientation="portrait" r:id="rId1"/>
      <headerFooter alignWithMargins="0"/>
    </customSheetView>
  </customSheetViews>
  <mergeCells count="1">
    <mergeCell ref="C5:K5"/>
  </mergeCells>
  <phoneticPr fontId="8" type="noConversion"/>
  <pageMargins left="0.75" right="0.75" top="1" bottom="1" header="0.5" footer="0.5"/>
  <pageSetup scale="74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MSPhotoEd.3" shapeId="11265" r:id="rId5">
          <objectPr defaultSize="0" autoPict="0" r:id="rId6">
            <anchor moveWithCells="1" sizeWithCells="1">
              <from>
                <xdr:col>0</xdr:col>
                <xdr:colOff>85725</xdr:colOff>
                <xdr:row>0</xdr:row>
                <xdr:rowOff>9525</xdr:rowOff>
              </from>
              <to>
                <xdr:col>1</xdr:col>
                <xdr:colOff>171450</xdr:colOff>
                <xdr:row>2</xdr:row>
                <xdr:rowOff>104775</xdr:rowOff>
              </to>
            </anchor>
          </objectPr>
        </oleObject>
      </mc:Choice>
      <mc:Fallback>
        <oleObject progId="MSPhotoEd.3" shapeId="11265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V44"/>
  <sheetViews>
    <sheetView zoomScaleNormal="100" zoomScaleSheetLayoutView="100" workbookViewId="0">
      <selection activeCell="J2" sqref="J2"/>
    </sheetView>
  </sheetViews>
  <sheetFormatPr defaultRowHeight="12.75" x14ac:dyDescent="0.2"/>
  <cols>
    <col min="1" max="1" width="9.140625" style="56"/>
    <col min="2" max="2" width="12.85546875" style="56" customWidth="1"/>
    <col min="3" max="3" width="9.140625" style="56"/>
    <col min="4" max="4" width="17" style="56" customWidth="1"/>
    <col min="5" max="5" width="10.140625" style="56" customWidth="1"/>
    <col min="6" max="6" width="12" style="56" customWidth="1"/>
    <col min="7" max="7" width="12.7109375" style="56" customWidth="1"/>
    <col min="8" max="8" width="11.7109375" style="56" customWidth="1"/>
    <col min="9" max="9" width="14" style="56" customWidth="1"/>
    <col min="10" max="10" width="11.85546875" style="56" customWidth="1"/>
    <col min="11" max="16384" width="9.140625" style="56"/>
  </cols>
  <sheetData>
    <row r="5" spans="2:10" ht="15" x14ac:dyDescent="0.25">
      <c r="D5" s="245" t="s">
        <v>441</v>
      </c>
      <c r="E5" s="245"/>
      <c r="F5" s="245"/>
      <c r="G5" s="245"/>
      <c r="H5" s="245"/>
      <c r="I5" s="245"/>
      <c r="J5" s="245"/>
    </row>
    <row r="6" spans="2:10" x14ac:dyDescent="0.2">
      <c r="C6" s="249"/>
      <c r="D6" s="249"/>
      <c r="E6" s="249"/>
      <c r="F6" s="249"/>
      <c r="G6" s="249"/>
      <c r="H6" s="249"/>
      <c r="I6" s="249"/>
      <c r="J6" s="249"/>
    </row>
    <row r="7" spans="2:10" ht="15.75" x14ac:dyDescent="0.25">
      <c r="B7" s="164">
        <v>10.02</v>
      </c>
      <c r="C7" s="202" t="s">
        <v>442</v>
      </c>
      <c r="D7" s="202"/>
      <c r="E7" s="202"/>
      <c r="F7" s="202"/>
      <c r="G7" s="202"/>
      <c r="H7" s="202"/>
      <c r="I7" s="202"/>
      <c r="J7" s="202"/>
    </row>
    <row r="8" spans="2:10" x14ac:dyDescent="0.2">
      <c r="H8" s="293"/>
    </row>
    <row r="9" spans="2:10" ht="51" x14ac:dyDescent="0.2">
      <c r="C9" s="294" t="s">
        <v>24</v>
      </c>
      <c r="D9" s="294"/>
      <c r="E9" s="294" t="s">
        <v>11</v>
      </c>
      <c r="F9" s="295" t="s">
        <v>318</v>
      </c>
      <c r="G9" s="294" t="s">
        <v>319</v>
      </c>
      <c r="H9" s="294" t="s">
        <v>320</v>
      </c>
      <c r="I9" s="295" t="s">
        <v>321</v>
      </c>
      <c r="J9" s="295" t="s">
        <v>322</v>
      </c>
    </row>
    <row r="10" spans="2:10" x14ac:dyDescent="0.2">
      <c r="C10" s="64"/>
      <c r="D10" s="226"/>
      <c r="E10" s="226"/>
      <c r="F10" s="186"/>
      <c r="G10" s="181"/>
      <c r="H10" s="296"/>
      <c r="I10" s="232"/>
      <c r="J10" s="283"/>
    </row>
    <row r="11" spans="2:10" x14ac:dyDescent="0.2">
      <c r="C11" s="60"/>
      <c r="D11" s="60"/>
      <c r="E11" s="60"/>
      <c r="F11" s="60"/>
      <c r="G11" s="60"/>
      <c r="H11" s="300"/>
      <c r="I11" s="60"/>
      <c r="J11" s="60"/>
    </row>
    <row r="12" spans="2:10" x14ac:dyDescent="0.2">
      <c r="C12" s="248">
        <v>2010</v>
      </c>
      <c r="D12" s="170" t="s">
        <v>11</v>
      </c>
      <c r="E12" s="297">
        <v>34982.801394708811</v>
      </c>
      <c r="F12" s="297">
        <v>32311.381182017871</v>
      </c>
      <c r="G12" s="297">
        <v>1133.5547607459971</v>
      </c>
      <c r="H12" s="297">
        <v>1490.8558973770121</v>
      </c>
      <c r="I12" s="297">
        <v>20.464705044000006</v>
      </c>
      <c r="J12" s="297">
        <v>26.544849525000011</v>
      </c>
    </row>
    <row r="13" spans="2:10" x14ac:dyDescent="0.2">
      <c r="C13" s="64"/>
      <c r="D13" s="298" t="s">
        <v>323</v>
      </c>
      <c r="E13" s="299">
        <v>17838.906111500557</v>
      </c>
      <c r="F13" s="299">
        <v>15912.202086170053</v>
      </c>
      <c r="G13" s="299">
        <v>833.33283904999462</v>
      </c>
      <c r="H13" s="299">
        <v>1070.8594686309946</v>
      </c>
      <c r="I13" s="299">
        <v>8.1978884600000015</v>
      </c>
      <c r="J13" s="299">
        <v>14.313829190000003</v>
      </c>
    </row>
    <row r="14" spans="2:10" x14ac:dyDescent="0.2">
      <c r="C14" s="64"/>
      <c r="D14" s="298" t="s">
        <v>14</v>
      </c>
      <c r="E14" s="299">
        <v>17143.895283213085</v>
      </c>
      <c r="F14" s="299">
        <v>16399.17909585224</v>
      </c>
      <c r="G14" s="299">
        <v>300.22192169599873</v>
      </c>
      <c r="H14" s="299">
        <v>419.9964287459976</v>
      </c>
      <c r="I14" s="299">
        <v>12.266816584000001</v>
      </c>
      <c r="J14" s="299">
        <v>12.231020335</v>
      </c>
    </row>
    <row r="15" spans="2:10" x14ac:dyDescent="0.2">
      <c r="C15" s="80"/>
      <c r="D15" s="298" t="s">
        <v>61</v>
      </c>
      <c r="E15" s="299">
        <v>15793.034816184054</v>
      </c>
      <c r="F15" s="299">
        <v>13561.014265511143</v>
      </c>
      <c r="G15" s="299">
        <v>938.25144537899405</v>
      </c>
      <c r="H15" s="299">
        <v>1260.035580538002</v>
      </c>
      <c r="I15" s="299">
        <v>18.413215122000004</v>
      </c>
      <c r="J15" s="299">
        <v>15.320309633000004</v>
      </c>
    </row>
    <row r="16" spans="2:10" x14ac:dyDescent="0.2">
      <c r="C16" s="80"/>
      <c r="D16" s="298" t="s">
        <v>62</v>
      </c>
      <c r="E16" s="299">
        <v>19189.766578530067</v>
      </c>
      <c r="F16" s="299">
        <v>18750.3669165108</v>
      </c>
      <c r="G16" s="299">
        <v>195.30331536699939</v>
      </c>
      <c r="H16" s="299">
        <v>230.82031683899922</v>
      </c>
      <c r="I16" s="299">
        <v>2.051489922</v>
      </c>
      <c r="J16" s="299">
        <v>11.224539892000003</v>
      </c>
    </row>
    <row r="17" spans="3:22" x14ac:dyDescent="0.2">
      <c r="H17" s="293"/>
    </row>
    <row r="18" spans="3:22" x14ac:dyDescent="0.2">
      <c r="H18" s="293"/>
    </row>
    <row r="19" spans="3:22" x14ac:dyDescent="0.2">
      <c r="C19" s="248">
        <v>2011</v>
      </c>
      <c r="D19" s="170" t="s">
        <v>11</v>
      </c>
      <c r="E19" s="297">
        <v>35266.934696431752</v>
      </c>
      <c r="F19" s="297">
        <v>32367.777052668524</v>
      </c>
      <c r="G19" s="297">
        <v>1323.787899756695</v>
      </c>
      <c r="H19" s="297">
        <v>1327.1996041261673</v>
      </c>
      <c r="I19" s="297">
        <v>51.751951851655399</v>
      </c>
      <c r="J19" s="297">
        <v>196.4181880287673</v>
      </c>
    </row>
    <row r="20" spans="3:22" x14ac:dyDescent="0.2">
      <c r="C20" s="64"/>
      <c r="D20" s="298" t="s">
        <v>323</v>
      </c>
      <c r="E20" s="299">
        <v>17981.426284067358</v>
      </c>
      <c r="F20" s="299">
        <v>15973.382094414939</v>
      </c>
      <c r="G20" s="299">
        <v>980.18442509757631</v>
      </c>
      <c r="H20" s="299">
        <v>915.62729453621046</v>
      </c>
      <c r="I20" s="299">
        <v>17.767534386236399</v>
      </c>
      <c r="J20" s="299">
        <v>94.464935632510304</v>
      </c>
    </row>
    <row r="21" spans="3:22" x14ac:dyDescent="0.2">
      <c r="C21" s="64"/>
      <c r="D21" s="298" t="s">
        <v>14</v>
      </c>
      <c r="E21" s="299">
        <v>17285.508412364303</v>
      </c>
      <c r="F21" s="299">
        <v>16394.394958253521</v>
      </c>
      <c r="G21" s="299">
        <v>343.6034746591194</v>
      </c>
      <c r="H21" s="299">
        <v>411.57230958995746</v>
      </c>
      <c r="I21" s="299">
        <v>33.984417465419</v>
      </c>
      <c r="J21" s="299">
        <v>101.953252396257</v>
      </c>
    </row>
    <row r="22" spans="3:22" x14ac:dyDescent="0.2">
      <c r="C22" s="80"/>
      <c r="D22" s="298" t="s">
        <v>61</v>
      </c>
      <c r="E22" s="299">
        <v>15969.323367723064</v>
      </c>
      <c r="F22" s="299">
        <v>13692.107574960568</v>
      </c>
      <c r="G22" s="299">
        <v>1001.1195752125719</v>
      </c>
      <c r="H22" s="299">
        <v>1051.3208757571733</v>
      </c>
      <c r="I22" s="299">
        <v>51.751951851655399</v>
      </c>
      <c r="J22" s="299">
        <v>173.02338994120259</v>
      </c>
    </row>
    <row r="23" spans="3:22" x14ac:dyDescent="0.2">
      <c r="C23" s="80"/>
      <c r="D23" s="301" t="s">
        <v>62</v>
      </c>
      <c r="E23" s="299">
        <v>19297.61132870867</v>
      </c>
      <c r="F23" s="299">
        <v>18675.669477707983</v>
      </c>
      <c r="G23" s="299">
        <v>322.66832454412383</v>
      </c>
      <c r="H23" s="299">
        <v>275.87872836899442</v>
      </c>
      <c r="I23" s="299">
        <v>0</v>
      </c>
      <c r="J23" s="299">
        <v>23.394798087564698</v>
      </c>
    </row>
    <row r="24" spans="3:22" x14ac:dyDescent="0.2">
      <c r="C24" s="80"/>
      <c r="D24" s="301"/>
      <c r="E24" s="299"/>
      <c r="F24" s="299"/>
      <c r="G24" s="299"/>
      <c r="H24" s="299"/>
      <c r="I24" s="299"/>
      <c r="J24" s="299"/>
    </row>
    <row r="25" spans="3:22" x14ac:dyDescent="0.2">
      <c r="C25" s="248">
        <v>2012</v>
      </c>
      <c r="D25" s="170" t="s">
        <v>11</v>
      </c>
      <c r="E25" s="297">
        <v>36401</v>
      </c>
      <c r="F25" s="297">
        <v>33329</v>
      </c>
      <c r="G25" s="297">
        <v>1372</v>
      </c>
      <c r="H25" s="297">
        <v>1573</v>
      </c>
      <c r="I25" s="297">
        <v>15</v>
      </c>
      <c r="J25" s="297">
        <v>112</v>
      </c>
      <c r="L25" s="239"/>
    </row>
    <row r="26" spans="3:22" x14ac:dyDescent="0.2">
      <c r="C26" s="64"/>
      <c r="D26" s="298" t="s">
        <v>323</v>
      </c>
      <c r="E26" s="299">
        <v>18059</v>
      </c>
      <c r="F26" s="299">
        <v>15909</v>
      </c>
      <c r="G26" s="299">
        <v>925</v>
      </c>
      <c r="H26" s="299">
        <v>1170</v>
      </c>
      <c r="I26" s="299">
        <v>0</v>
      </c>
      <c r="J26" s="299">
        <v>56</v>
      </c>
      <c r="V26" s="302"/>
    </row>
    <row r="27" spans="3:22" x14ac:dyDescent="0.2">
      <c r="C27" s="64"/>
      <c r="D27" s="298" t="s">
        <v>14</v>
      </c>
      <c r="E27" s="299">
        <v>18342</v>
      </c>
      <c r="F27" s="299">
        <v>17420</v>
      </c>
      <c r="G27" s="299">
        <v>447</v>
      </c>
      <c r="H27" s="299">
        <v>404</v>
      </c>
      <c r="I27" s="299">
        <v>15</v>
      </c>
      <c r="J27" s="299">
        <v>56</v>
      </c>
      <c r="V27" s="302"/>
    </row>
    <row r="28" spans="3:22" x14ac:dyDescent="0.2">
      <c r="C28" s="80"/>
      <c r="D28" s="298" t="s">
        <v>61</v>
      </c>
      <c r="E28" s="299">
        <v>16493</v>
      </c>
      <c r="F28" s="299">
        <v>13998</v>
      </c>
      <c r="G28" s="299">
        <v>1186</v>
      </c>
      <c r="H28" s="299">
        <v>1294</v>
      </c>
      <c r="I28" s="299">
        <v>15</v>
      </c>
      <c r="J28" s="299">
        <v>0</v>
      </c>
      <c r="V28" s="302"/>
    </row>
    <row r="29" spans="3:22" x14ac:dyDescent="0.2">
      <c r="C29" s="80"/>
      <c r="D29" s="301" t="s">
        <v>62</v>
      </c>
      <c r="E29" s="299">
        <v>19908</v>
      </c>
      <c r="F29" s="299">
        <v>19330</v>
      </c>
      <c r="G29" s="299">
        <v>186</v>
      </c>
      <c r="H29" s="299">
        <v>280</v>
      </c>
      <c r="I29" s="299">
        <v>0</v>
      </c>
      <c r="J29" s="299">
        <v>112</v>
      </c>
      <c r="V29" s="302"/>
    </row>
    <row r="30" spans="3:22" x14ac:dyDescent="0.2">
      <c r="C30" s="80"/>
      <c r="D30" s="301"/>
      <c r="E30" s="299"/>
      <c r="F30" s="299"/>
      <c r="G30" s="299"/>
      <c r="H30" s="299"/>
      <c r="I30" s="299"/>
      <c r="J30" s="299"/>
      <c r="V30" s="302"/>
    </row>
    <row r="31" spans="3:22" x14ac:dyDescent="0.2">
      <c r="C31" s="248">
        <v>2013</v>
      </c>
      <c r="D31" s="170" t="s">
        <v>11</v>
      </c>
      <c r="E31" s="297">
        <v>36105.910000000003</v>
      </c>
      <c r="F31" s="297">
        <v>33031.56</v>
      </c>
      <c r="G31" s="297">
        <v>1369.6</v>
      </c>
      <c r="H31" s="297">
        <v>1704.76</v>
      </c>
      <c r="I31" s="297">
        <v>0</v>
      </c>
      <c r="J31" s="297">
        <v>0</v>
      </c>
      <c r="V31" s="302"/>
    </row>
    <row r="32" spans="3:22" x14ac:dyDescent="0.2">
      <c r="C32" s="64"/>
      <c r="D32" s="298" t="s">
        <v>323</v>
      </c>
      <c r="E32" s="299">
        <v>18060.79</v>
      </c>
      <c r="F32" s="299">
        <v>15896.46</v>
      </c>
      <c r="G32" s="299">
        <v>904.66</v>
      </c>
      <c r="H32" s="299">
        <v>1259.67</v>
      </c>
      <c r="I32" s="299">
        <v>0</v>
      </c>
      <c r="J32" s="299">
        <v>0</v>
      </c>
      <c r="V32" s="302"/>
    </row>
    <row r="33" spans="3:22" x14ac:dyDescent="0.2">
      <c r="C33" s="64"/>
      <c r="D33" s="298" t="s">
        <v>14</v>
      </c>
      <c r="E33" s="299">
        <v>18045.12</v>
      </c>
      <c r="F33" s="299">
        <v>17135.099999999999</v>
      </c>
      <c r="G33" s="299">
        <v>464.94</v>
      </c>
      <c r="H33" s="299">
        <v>445.09</v>
      </c>
      <c r="I33" s="299">
        <v>0</v>
      </c>
      <c r="J33" s="299">
        <v>0</v>
      </c>
      <c r="V33" s="302"/>
    </row>
    <row r="34" spans="3:22" x14ac:dyDescent="0.2">
      <c r="C34" s="80"/>
      <c r="D34" s="298" t="s">
        <v>61</v>
      </c>
      <c r="E34" s="299">
        <v>17518.13</v>
      </c>
      <c r="F34" s="299">
        <v>15022.61</v>
      </c>
      <c r="G34" s="299">
        <v>1074.8900000000001</v>
      </c>
      <c r="H34" s="299">
        <v>1420.63</v>
      </c>
      <c r="I34" s="299">
        <v>0</v>
      </c>
      <c r="J34" s="299">
        <v>0</v>
      </c>
    </row>
    <row r="35" spans="3:22" x14ac:dyDescent="0.2">
      <c r="C35" s="80"/>
      <c r="D35" s="301" t="s">
        <v>62</v>
      </c>
      <c r="E35" s="299">
        <v>18587.78</v>
      </c>
      <c r="F35" s="299">
        <v>18008.939999999999</v>
      </c>
      <c r="G35" s="299">
        <v>294.70999999999998</v>
      </c>
      <c r="H35" s="299">
        <v>284.12</v>
      </c>
      <c r="I35" s="299">
        <v>0</v>
      </c>
      <c r="J35" s="299">
        <v>0</v>
      </c>
    </row>
    <row r="36" spans="3:22" x14ac:dyDescent="0.2">
      <c r="C36" s="80"/>
      <c r="D36" s="301"/>
      <c r="E36" s="299"/>
      <c r="F36" s="299"/>
      <c r="G36" s="299"/>
      <c r="H36" s="299"/>
      <c r="I36" s="299"/>
      <c r="J36" s="299"/>
    </row>
    <row r="37" spans="3:22" x14ac:dyDescent="0.2">
      <c r="C37" s="248">
        <v>2014</v>
      </c>
      <c r="D37" s="170" t="s">
        <v>11</v>
      </c>
      <c r="E37" s="297">
        <v>37722.530796464052</v>
      </c>
      <c r="F37" s="297">
        <v>33402.67071006247</v>
      </c>
      <c r="G37" s="297">
        <v>2143.6959490863687</v>
      </c>
      <c r="H37" s="297">
        <v>1828.0002348491985</v>
      </c>
      <c r="I37" s="297">
        <v>17.541368089692899</v>
      </c>
      <c r="J37" s="297">
        <v>330.62253437591772</v>
      </c>
    </row>
    <row r="38" spans="3:22" x14ac:dyDescent="0.2">
      <c r="C38" s="64"/>
      <c r="D38" s="298" t="s">
        <v>323</v>
      </c>
      <c r="E38" s="299">
        <v>18376.418271500173</v>
      </c>
      <c r="F38" s="299">
        <v>15511.863735261164</v>
      </c>
      <c r="G38" s="299">
        <v>1340.9509905515843</v>
      </c>
      <c r="H38" s="299">
        <v>1340.9517366168398</v>
      </c>
      <c r="I38" s="299">
        <v>17.541368089692899</v>
      </c>
      <c r="J38" s="299">
        <v>165.11044098093058</v>
      </c>
    </row>
    <row r="39" spans="3:22" x14ac:dyDescent="0.2">
      <c r="C39" s="64"/>
      <c r="D39" s="298" t="s">
        <v>14</v>
      </c>
      <c r="E39" s="299">
        <v>19346.112524963588</v>
      </c>
      <c r="F39" s="299">
        <v>17890.806974801482</v>
      </c>
      <c r="G39" s="299">
        <v>802.74495853478322</v>
      </c>
      <c r="H39" s="299">
        <v>487.04849823235838</v>
      </c>
      <c r="I39" s="299">
        <v>0</v>
      </c>
      <c r="J39" s="299">
        <v>165.51209339498709</v>
      </c>
    </row>
    <row r="40" spans="3:22" x14ac:dyDescent="0.2">
      <c r="C40" s="80"/>
      <c r="D40" s="298" t="s">
        <v>61</v>
      </c>
      <c r="E40" s="299">
        <v>18127.352696619102</v>
      </c>
      <c r="F40" s="299">
        <v>15172.21469032196</v>
      </c>
      <c r="G40" s="299">
        <v>1500.56264925646</v>
      </c>
      <c r="H40" s="299">
        <v>1347.9053018484544</v>
      </c>
      <c r="I40" s="299">
        <v>0</v>
      </c>
      <c r="J40" s="299">
        <v>106.67005519228499</v>
      </c>
    </row>
    <row r="41" spans="3:22" x14ac:dyDescent="0.2">
      <c r="C41" s="80"/>
      <c r="D41" s="301" t="s">
        <v>62</v>
      </c>
      <c r="E41" s="299">
        <v>19595.178099844699</v>
      </c>
      <c r="F41" s="299">
        <v>18230.456019740715</v>
      </c>
      <c r="G41" s="299">
        <v>643.13329982990831</v>
      </c>
      <c r="H41" s="299">
        <v>480.09493300074377</v>
      </c>
      <c r="I41" s="299">
        <v>17.541368089692899</v>
      </c>
      <c r="J41" s="299">
        <v>223.95247918363268</v>
      </c>
    </row>
    <row r="43" spans="3:22" s="60" customFormat="1" x14ac:dyDescent="0.2">
      <c r="C43" s="261"/>
      <c r="D43" s="303"/>
      <c r="E43" s="304"/>
      <c r="F43" s="304"/>
      <c r="G43" s="304"/>
      <c r="H43" s="304"/>
      <c r="I43" s="304"/>
      <c r="J43" s="304"/>
    </row>
    <row r="44" spans="3:22" x14ac:dyDescent="0.2">
      <c r="D44" s="248" t="s">
        <v>388</v>
      </c>
      <c r="E44" s="170"/>
      <c r="F44" s="297"/>
      <c r="G44" s="297"/>
      <c r="H44" s="297"/>
      <c r="I44" s="297"/>
      <c r="J44" s="297"/>
    </row>
  </sheetData>
  <mergeCells count="2">
    <mergeCell ref="D5:J5"/>
    <mergeCell ref="C7:J7"/>
  </mergeCells>
  <pageMargins left="0.7" right="0.7" top="0.75" bottom="0.75" header="0.3" footer="0.3"/>
  <pageSetup scale="7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68673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561975</xdr:colOff>
                <xdr:row>3</xdr:row>
                <xdr:rowOff>142875</xdr:rowOff>
              </to>
            </anchor>
          </objectPr>
        </oleObject>
      </mc:Choice>
      <mc:Fallback>
        <oleObject progId="MSPhotoEd.3" shapeId="6686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BF301"/>
  <sheetViews>
    <sheetView zoomScaleNormal="100" zoomScaleSheetLayoutView="100" workbookViewId="0">
      <selection activeCell="H4" sqref="H4"/>
    </sheetView>
  </sheetViews>
  <sheetFormatPr defaultRowHeight="12.75" x14ac:dyDescent="0.2"/>
  <cols>
    <col min="1" max="1" width="9.140625" style="56"/>
    <col min="2" max="2" width="9.140625" style="56" customWidth="1"/>
    <col min="3" max="3" width="30" style="56" customWidth="1"/>
    <col min="4" max="4" width="10.28515625" style="56" customWidth="1"/>
    <col min="5" max="11" width="9.140625" style="56"/>
    <col min="12" max="12" width="10.42578125" style="56" customWidth="1"/>
    <col min="13" max="16384" width="9.140625" style="56"/>
  </cols>
  <sheetData>
    <row r="4" spans="2:58" ht="15" customHeight="1" x14ac:dyDescent="0.25">
      <c r="E4" s="200"/>
      <c r="F4" s="200"/>
      <c r="G4" s="200"/>
      <c r="H4" s="199" t="s">
        <v>441</v>
      </c>
      <c r="I4" s="199"/>
      <c r="J4" s="199"/>
      <c r="K4" s="199"/>
      <c r="L4" s="199"/>
      <c r="M4" s="199"/>
      <c r="N4" s="199"/>
      <c r="O4" s="198"/>
      <c r="P4" s="198"/>
      <c r="Q4" s="198"/>
      <c r="R4" s="198"/>
      <c r="S4" s="198"/>
      <c r="T4" s="198"/>
      <c r="U4" s="198"/>
      <c r="V4" s="198"/>
      <c r="W4" s="198"/>
    </row>
    <row r="5" spans="2:58" ht="9" customHeight="1" x14ac:dyDescent="0.2"/>
    <row r="6" spans="2:58" ht="12.75" customHeight="1" x14ac:dyDescent="0.2"/>
    <row r="8" spans="2:58" ht="15.75" x14ac:dyDescent="0.25">
      <c r="B8" s="164" t="s">
        <v>410</v>
      </c>
      <c r="C8" s="139" t="s">
        <v>443</v>
      </c>
    </row>
    <row r="9" spans="2:58" ht="12.75" customHeight="1" x14ac:dyDescent="0.25">
      <c r="B9" s="165"/>
      <c r="C9" s="140"/>
    </row>
    <row r="10" spans="2:58" ht="44.25" customHeight="1" x14ac:dyDescent="0.2">
      <c r="B10" s="166"/>
      <c r="C10" s="167" t="s">
        <v>1</v>
      </c>
      <c r="D10" s="169">
        <v>2010</v>
      </c>
      <c r="E10" s="168">
        <v>2011</v>
      </c>
      <c r="F10" s="168">
        <v>2012</v>
      </c>
      <c r="G10" s="168">
        <v>2013</v>
      </c>
      <c r="H10" s="168">
        <v>2014</v>
      </c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</row>
    <row r="11" spans="2:58" x14ac:dyDescent="0.2">
      <c r="B11" s="166"/>
      <c r="C11" s="166"/>
      <c r="D11" s="60"/>
      <c r="E11" s="60"/>
      <c r="F11" s="60"/>
      <c r="G11" s="60"/>
      <c r="H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</row>
    <row r="12" spans="2:58" x14ac:dyDescent="0.2">
      <c r="B12" s="166"/>
      <c r="C12" s="170" t="s">
        <v>2</v>
      </c>
      <c r="D12" s="171">
        <f>SUM(D13:D14)</f>
        <v>34983</v>
      </c>
      <c r="E12" s="171">
        <f>(E16+E21+E25+E29+E33+E37+E41+E45+E49)</f>
        <v>35267</v>
      </c>
      <c r="F12" s="171">
        <v>36401</v>
      </c>
      <c r="G12" s="171">
        <v>36105.910000000003</v>
      </c>
      <c r="H12" s="171">
        <v>37722.530796464052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</row>
    <row r="13" spans="2:58" x14ac:dyDescent="0.2">
      <c r="B13" s="166"/>
      <c r="C13" s="172" t="s">
        <v>3</v>
      </c>
      <c r="D13" s="173">
        <v>17839</v>
      </c>
      <c r="E13" s="173">
        <f>E17+E22+E26+E30+E34+E38+E42+E46+E50</f>
        <v>17981</v>
      </c>
      <c r="F13" s="173">
        <v>18059</v>
      </c>
      <c r="G13" s="173">
        <v>18060.79</v>
      </c>
      <c r="H13" s="173">
        <v>18376.418271500173</v>
      </c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</row>
    <row r="14" spans="2:58" s="174" customFormat="1" x14ac:dyDescent="0.2">
      <c r="C14" s="172" t="s">
        <v>4</v>
      </c>
      <c r="D14" s="173">
        <v>17144</v>
      </c>
      <c r="E14" s="173">
        <f>E18+E23+E27+E31+E35+E39+E43+E47+E51</f>
        <v>17286</v>
      </c>
      <c r="F14" s="173">
        <v>18342</v>
      </c>
      <c r="G14" s="173">
        <v>18045.12</v>
      </c>
      <c r="H14" s="173">
        <v>19346.112524963588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</row>
    <row r="16" spans="2:58" x14ac:dyDescent="0.2">
      <c r="B16" s="166"/>
      <c r="C16" s="170" t="s">
        <v>165</v>
      </c>
      <c r="D16" s="178">
        <f t="shared" ref="D16:E16" si="0">(D17+D18)</f>
        <v>3613</v>
      </c>
      <c r="E16" s="178">
        <f t="shared" si="0"/>
        <v>3410</v>
      </c>
      <c r="F16" s="178">
        <v>3398</v>
      </c>
      <c r="G16" s="178">
        <v>3544.22</v>
      </c>
      <c r="H16" s="178">
        <v>3933.168010337065</v>
      </c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</row>
    <row r="17" spans="2:58" x14ac:dyDescent="0.2">
      <c r="B17" s="166"/>
      <c r="C17" s="172" t="s">
        <v>3</v>
      </c>
      <c r="D17" s="173">
        <v>2098</v>
      </c>
      <c r="E17" s="173">
        <v>2358</v>
      </c>
      <c r="F17" s="180">
        <v>1957</v>
      </c>
      <c r="G17" s="180">
        <v>2162.4</v>
      </c>
      <c r="H17" s="180">
        <v>2433.889742575625</v>
      </c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</row>
    <row r="18" spans="2:58" x14ac:dyDescent="0.2">
      <c r="B18" s="166"/>
      <c r="C18" s="172" t="s">
        <v>4</v>
      </c>
      <c r="D18" s="180">
        <v>1515</v>
      </c>
      <c r="E18" s="180">
        <v>1052</v>
      </c>
      <c r="F18" s="173">
        <v>1441</v>
      </c>
      <c r="G18" s="173">
        <v>1381.82</v>
      </c>
      <c r="H18" s="173">
        <v>1499.278267761448</v>
      </c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</row>
    <row r="19" spans="2:58" x14ac:dyDescent="0.2">
      <c r="B19" s="166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</row>
    <row r="20" spans="2:58" x14ac:dyDescent="0.2">
      <c r="B20" s="166"/>
      <c r="C20" s="170" t="s">
        <v>156</v>
      </c>
      <c r="D20" s="182"/>
      <c r="E20" s="182"/>
      <c r="F20" s="182"/>
      <c r="G20" s="182"/>
      <c r="H20" s="182"/>
    </row>
    <row r="21" spans="2:58" x14ac:dyDescent="0.2">
      <c r="B21" s="166"/>
      <c r="C21" s="170" t="s">
        <v>166</v>
      </c>
      <c r="D21" s="178">
        <f>D22+D23</f>
        <v>10482</v>
      </c>
      <c r="E21" s="178">
        <f>E22+E23</f>
        <v>10205</v>
      </c>
      <c r="F21" s="178">
        <v>10837</v>
      </c>
      <c r="G21" s="178">
        <v>11520.029999999999</v>
      </c>
      <c r="H21" s="178">
        <v>11841.968129216133</v>
      </c>
    </row>
    <row r="22" spans="2:58" x14ac:dyDescent="0.2">
      <c r="B22" s="166"/>
      <c r="C22" s="172" t="s">
        <v>3</v>
      </c>
      <c r="D22" s="179">
        <v>4920</v>
      </c>
      <c r="E22" s="179">
        <v>4808</v>
      </c>
      <c r="F22" s="179">
        <v>5004</v>
      </c>
      <c r="G22" s="179">
        <v>5058.1000000000004</v>
      </c>
      <c r="H22" s="179">
        <v>5417.4572282920253</v>
      </c>
    </row>
    <row r="23" spans="2:58" x14ac:dyDescent="0.2">
      <c r="B23" s="166"/>
      <c r="C23" s="172" t="s">
        <v>4</v>
      </c>
      <c r="D23" s="179">
        <v>5562</v>
      </c>
      <c r="E23" s="179">
        <v>5397</v>
      </c>
      <c r="F23" s="179">
        <v>5833</v>
      </c>
      <c r="G23" s="179">
        <v>6461.9400000000005</v>
      </c>
      <c r="H23" s="179">
        <v>6424.510900924115</v>
      </c>
    </row>
    <row r="24" spans="2:58" x14ac:dyDescent="0.2">
      <c r="B24" s="166"/>
      <c r="I24" s="183"/>
      <c r="J24" s="184"/>
      <c r="K24" s="184"/>
      <c r="L24" s="184"/>
    </row>
    <row r="25" spans="2:58" x14ac:dyDescent="0.2">
      <c r="B25" s="166"/>
      <c r="C25" s="170" t="s">
        <v>167</v>
      </c>
      <c r="D25" s="178">
        <f t="shared" ref="D25" si="1">(D26+D27)</f>
        <v>3255</v>
      </c>
      <c r="E25" s="178">
        <f>(E26+E27)</f>
        <v>3360</v>
      </c>
      <c r="F25" s="178">
        <v>2972</v>
      </c>
      <c r="G25" s="178">
        <v>2846.84</v>
      </c>
      <c r="H25" s="178">
        <v>3458.6870996946914</v>
      </c>
      <c r="I25" s="183"/>
      <c r="J25" s="184"/>
      <c r="K25" s="184"/>
      <c r="L25" s="184"/>
    </row>
    <row r="26" spans="2:58" x14ac:dyDescent="0.2">
      <c r="B26" s="166"/>
      <c r="C26" s="172" t="s">
        <v>3</v>
      </c>
      <c r="D26" s="173">
        <v>813</v>
      </c>
      <c r="E26" s="173">
        <v>839</v>
      </c>
      <c r="F26" s="173">
        <v>776</v>
      </c>
      <c r="G26" s="173">
        <v>731.98</v>
      </c>
      <c r="H26" s="173">
        <v>868.06445129364295</v>
      </c>
    </row>
    <row r="27" spans="2:58" s="185" customFormat="1" x14ac:dyDescent="0.2">
      <c r="C27" s="172" t="s">
        <v>4</v>
      </c>
      <c r="D27" s="179">
        <v>2442</v>
      </c>
      <c r="E27" s="179">
        <v>2521</v>
      </c>
      <c r="F27" s="179">
        <v>2196</v>
      </c>
      <c r="G27" s="179">
        <v>2114.86</v>
      </c>
      <c r="H27" s="179">
        <v>2590.6226484010517</v>
      </c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2:58" s="185" customFormat="1" x14ac:dyDescent="0.2"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2:58" x14ac:dyDescent="0.2">
      <c r="B29" s="166"/>
      <c r="C29" s="170" t="s">
        <v>168</v>
      </c>
      <c r="D29" s="178">
        <f t="shared" ref="D29" si="2">(D30+D31)</f>
        <v>6742</v>
      </c>
      <c r="E29" s="178">
        <f>(E30+E31)</f>
        <v>6850</v>
      </c>
      <c r="F29" s="178">
        <v>7673</v>
      </c>
      <c r="G29" s="178">
        <v>7061.02</v>
      </c>
      <c r="H29" s="178">
        <v>7473.7587157208663</v>
      </c>
    </row>
    <row r="30" spans="2:58" x14ac:dyDescent="0.2">
      <c r="B30" s="166"/>
      <c r="C30" s="172" t="s">
        <v>3</v>
      </c>
      <c r="D30" s="173">
        <v>2840</v>
      </c>
      <c r="E30" s="173">
        <v>2886</v>
      </c>
      <c r="F30" s="173">
        <v>2869</v>
      </c>
      <c r="G30" s="173">
        <v>2467.41</v>
      </c>
      <c r="H30" s="173">
        <v>2765.2063831881924</v>
      </c>
    </row>
    <row r="31" spans="2:58" s="185" customFormat="1" x14ac:dyDescent="0.2">
      <c r="C31" s="172" t="s">
        <v>4</v>
      </c>
      <c r="D31" s="179">
        <v>3902</v>
      </c>
      <c r="E31" s="179">
        <v>3964</v>
      </c>
      <c r="F31" s="179">
        <v>4804</v>
      </c>
      <c r="G31" s="179">
        <v>4593.6099999999997</v>
      </c>
      <c r="H31" s="179">
        <v>4708.5523325326822</v>
      </c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2:58" s="185" customFormat="1" x14ac:dyDescent="0.2"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2:17" x14ac:dyDescent="0.2">
      <c r="B33" s="166"/>
      <c r="C33" s="170" t="s">
        <v>169</v>
      </c>
      <c r="D33" s="178">
        <f>D34+D35</f>
        <v>692</v>
      </c>
      <c r="E33" s="178">
        <f>E34+E35</f>
        <v>920</v>
      </c>
      <c r="F33" s="178">
        <v>800</v>
      </c>
      <c r="G33" s="178">
        <v>801.57</v>
      </c>
      <c r="H33" s="178">
        <v>651.61719434115298</v>
      </c>
    </row>
    <row r="34" spans="2:17" x14ac:dyDescent="0.2">
      <c r="B34" s="166"/>
      <c r="C34" s="172" t="s">
        <v>3</v>
      </c>
      <c r="D34" s="173">
        <v>663</v>
      </c>
      <c r="E34" s="173">
        <v>882</v>
      </c>
      <c r="F34" s="173">
        <v>747</v>
      </c>
      <c r="G34" s="173">
        <v>763.83</v>
      </c>
      <c r="H34" s="173">
        <v>611.66617245952648</v>
      </c>
    </row>
    <row r="35" spans="2:17" s="185" customFormat="1" x14ac:dyDescent="0.2">
      <c r="C35" s="172" t="s">
        <v>4</v>
      </c>
      <c r="D35" s="173">
        <v>29</v>
      </c>
      <c r="E35" s="173">
        <v>38</v>
      </c>
      <c r="F35" s="173">
        <v>53</v>
      </c>
      <c r="G35" s="173">
        <v>37.729999999999997</v>
      </c>
      <c r="H35" s="173">
        <v>39.951021881626502</v>
      </c>
      <c r="I35" s="56"/>
      <c r="J35" s="56"/>
      <c r="K35" s="56"/>
      <c r="L35" s="56"/>
      <c r="M35" s="56"/>
      <c r="N35" s="56"/>
      <c r="O35" s="56"/>
      <c r="P35" s="56"/>
      <c r="Q35" s="56"/>
    </row>
    <row r="36" spans="2:17" s="185" customFormat="1" x14ac:dyDescent="0.2">
      <c r="I36" s="56"/>
      <c r="J36" s="56"/>
      <c r="K36" s="56"/>
      <c r="L36" s="56"/>
      <c r="M36" s="56"/>
      <c r="N36" s="56"/>
      <c r="O36" s="56"/>
      <c r="P36" s="56"/>
      <c r="Q36" s="56"/>
    </row>
    <row r="37" spans="2:17" x14ac:dyDescent="0.2">
      <c r="B37" s="166"/>
      <c r="C37" s="170" t="s">
        <v>170</v>
      </c>
      <c r="D37" s="178">
        <f>D38+D39</f>
        <v>4068</v>
      </c>
      <c r="E37" s="178">
        <f>E38+E39</f>
        <v>3637</v>
      </c>
      <c r="F37" s="178">
        <v>4171</v>
      </c>
      <c r="G37" s="178">
        <v>4339.2700000000004</v>
      </c>
      <c r="H37" s="178">
        <v>3937.1742626313094</v>
      </c>
    </row>
    <row r="38" spans="2:17" x14ac:dyDescent="0.2">
      <c r="C38" s="172" t="s">
        <v>3</v>
      </c>
      <c r="D38" s="179">
        <v>3906</v>
      </c>
      <c r="E38" s="179">
        <v>3492</v>
      </c>
      <c r="F38" s="179">
        <v>3979</v>
      </c>
      <c r="G38" s="179">
        <v>4177.96</v>
      </c>
      <c r="H38" s="179">
        <v>3608.6738033968104</v>
      </c>
    </row>
    <row r="39" spans="2:17" s="185" customFormat="1" x14ac:dyDescent="0.2">
      <c r="C39" s="172" t="s">
        <v>4</v>
      </c>
      <c r="D39" s="173">
        <v>162</v>
      </c>
      <c r="E39" s="173">
        <v>145</v>
      </c>
      <c r="F39" s="173">
        <v>192</v>
      </c>
      <c r="G39" s="173">
        <v>161.31</v>
      </c>
      <c r="H39" s="173">
        <v>328.50045923449966</v>
      </c>
      <c r="I39" s="56"/>
      <c r="J39" s="56"/>
      <c r="K39" s="56"/>
      <c r="L39" s="56"/>
      <c r="M39" s="56"/>
      <c r="N39" s="56"/>
      <c r="O39" s="56"/>
      <c r="P39" s="56"/>
      <c r="Q39" s="56"/>
    </row>
    <row r="40" spans="2:17" s="185" customFormat="1" x14ac:dyDescent="0.2">
      <c r="I40" s="56"/>
      <c r="J40" s="56"/>
      <c r="K40" s="56"/>
      <c r="L40" s="56"/>
      <c r="M40" s="56"/>
      <c r="N40" s="56"/>
      <c r="O40" s="56"/>
      <c r="P40" s="56"/>
      <c r="Q40" s="56"/>
    </row>
    <row r="41" spans="2:17" x14ac:dyDescent="0.2">
      <c r="B41" s="166"/>
      <c r="C41" s="170" t="s">
        <v>171</v>
      </c>
      <c r="D41" s="178">
        <f t="shared" ref="D41" si="3">(D42+D43)</f>
        <v>1280</v>
      </c>
      <c r="E41" s="178">
        <f>(E42+E43)</f>
        <v>1111</v>
      </c>
      <c r="F41" s="178">
        <v>1277</v>
      </c>
      <c r="G41" s="178">
        <v>1144.42</v>
      </c>
      <c r="H41" s="178">
        <v>1284.0930528549998</v>
      </c>
    </row>
    <row r="42" spans="2:17" x14ac:dyDescent="0.2">
      <c r="B42" s="166"/>
      <c r="C42" s="172" t="s">
        <v>3</v>
      </c>
      <c r="D42" s="173">
        <v>1136</v>
      </c>
      <c r="E42" s="173">
        <v>986</v>
      </c>
      <c r="F42" s="173">
        <v>1105</v>
      </c>
      <c r="G42" s="173">
        <v>1042.97</v>
      </c>
      <c r="H42" s="173">
        <v>1039.6841352532745</v>
      </c>
    </row>
    <row r="43" spans="2:17" s="185" customFormat="1" x14ac:dyDescent="0.2">
      <c r="C43" s="172" t="s">
        <v>4</v>
      </c>
      <c r="D43" s="173">
        <v>144</v>
      </c>
      <c r="E43" s="173">
        <v>125</v>
      </c>
      <c r="F43" s="173">
        <v>173</v>
      </c>
      <c r="G43" s="173">
        <v>101.46</v>
      </c>
      <c r="H43" s="173">
        <v>244.40891760172491</v>
      </c>
      <c r="I43" s="56"/>
      <c r="J43" s="56"/>
      <c r="K43" s="56"/>
      <c r="L43" s="56"/>
      <c r="M43" s="56"/>
      <c r="N43" s="56"/>
      <c r="O43" s="56"/>
      <c r="P43" s="56"/>
      <c r="Q43" s="56"/>
    </row>
    <row r="44" spans="2:17" s="185" customFormat="1" x14ac:dyDescent="0.2">
      <c r="I44" s="56"/>
      <c r="J44" s="56"/>
      <c r="K44" s="56"/>
      <c r="L44" s="56"/>
      <c r="M44" s="56"/>
      <c r="N44" s="56"/>
      <c r="O44" s="56"/>
      <c r="P44" s="56"/>
      <c r="Q44" s="56"/>
    </row>
    <row r="45" spans="2:17" x14ac:dyDescent="0.2">
      <c r="B45" s="166"/>
      <c r="C45" s="170" t="s">
        <v>172</v>
      </c>
      <c r="D45" s="178">
        <f>D46+D47</f>
        <v>4787</v>
      </c>
      <c r="E45" s="178">
        <f>E46+E47</f>
        <v>5742</v>
      </c>
      <c r="F45" s="178">
        <v>4985</v>
      </c>
      <c r="G45" s="178">
        <v>4828.3500000000004</v>
      </c>
      <c r="H45" s="178">
        <v>4762.1689217961803</v>
      </c>
    </row>
    <row r="46" spans="2:17" x14ac:dyDescent="0.2">
      <c r="B46" s="166"/>
      <c r="C46" s="172" t="s">
        <v>3</v>
      </c>
      <c r="D46" s="179">
        <v>1428</v>
      </c>
      <c r="E46" s="179">
        <v>1713</v>
      </c>
      <c r="F46" s="179">
        <v>1478</v>
      </c>
      <c r="G46" s="179">
        <v>1656.14</v>
      </c>
      <c r="H46" s="179">
        <v>1444.2562602683006</v>
      </c>
    </row>
    <row r="47" spans="2:17" s="185" customFormat="1" x14ac:dyDescent="0.2">
      <c r="C47" s="172" t="s">
        <v>4</v>
      </c>
      <c r="D47" s="179">
        <v>3359</v>
      </c>
      <c r="E47" s="179">
        <v>4029</v>
      </c>
      <c r="F47" s="179">
        <v>3508</v>
      </c>
      <c r="G47" s="179">
        <v>3172.21</v>
      </c>
      <c r="H47" s="179">
        <v>3317.9126615278828</v>
      </c>
      <c r="I47" s="56"/>
      <c r="J47" s="56"/>
      <c r="K47" s="56"/>
      <c r="L47" s="56"/>
      <c r="M47" s="56"/>
      <c r="N47" s="56"/>
      <c r="O47" s="56"/>
      <c r="P47" s="56"/>
      <c r="Q47" s="56"/>
    </row>
    <row r="48" spans="2:17" s="185" customFormat="1" x14ac:dyDescent="0.2">
      <c r="I48" s="56"/>
      <c r="J48" s="56"/>
      <c r="K48" s="56"/>
      <c r="L48" s="56"/>
      <c r="M48" s="56"/>
      <c r="N48" s="56"/>
      <c r="O48" s="56"/>
      <c r="P48" s="56"/>
      <c r="Q48" s="56"/>
    </row>
    <row r="49" spans="2:8" x14ac:dyDescent="0.2">
      <c r="B49" s="166"/>
      <c r="C49" s="170" t="s">
        <v>71</v>
      </c>
      <c r="D49" s="178">
        <f t="shared" ref="D49:E49" si="4">(D50+D51)</f>
        <v>64</v>
      </c>
      <c r="E49" s="178">
        <f t="shared" si="4"/>
        <v>32</v>
      </c>
      <c r="F49" s="178">
        <v>270</v>
      </c>
      <c r="G49" s="178">
        <v>20.190000000000001</v>
      </c>
      <c r="H49" s="178">
        <v>379.89540987151412</v>
      </c>
    </row>
    <row r="50" spans="2:8" x14ac:dyDescent="0.2">
      <c r="B50" s="166"/>
      <c r="C50" s="172" t="s">
        <v>3</v>
      </c>
      <c r="D50" s="186">
        <v>34</v>
      </c>
      <c r="E50" s="186">
        <v>17</v>
      </c>
      <c r="F50" s="186">
        <v>146</v>
      </c>
      <c r="G50" s="186">
        <v>0</v>
      </c>
      <c r="H50" s="186">
        <v>187.52009477286418</v>
      </c>
    </row>
    <row r="51" spans="2:8" x14ac:dyDescent="0.2">
      <c r="B51" s="166"/>
      <c r="C51" s="172" t="s">
        <v>4</v>
      </c>
      <c r="D51" s="186">
        <v>30</v>
      </c>
      <c r="E51" s="186">
        <v>15</v>
      </c>
      <c r="F51" s="186">
        <v>124</v>
      </c>
      <c r="G51" s="186">
        <v>20.190000000000001</v>
      </c>
      <c r="H51" s="186">
        <v>192.37531509865002</v>
      </c>
    </row>
    <row r="52" spans="2:8" x14ac:dyDescent="0.2">
      <c r="B52" s="187"/>
      <c r="C52" s="188"/>
      <c r="D52" s="188"/>
      <c r="E52" s="188"/>
      <c r="F52" s="188"/>
      <c r="G52" s="188"/>
      <c r="H52" s="188"/>
    </row>
    <row r="53" spans="2:8" x14ac:dyDescent="0.2">
      <c r="B53" s="187"/>
      <c r="C53" s="60"/>
      <c r="D53" s="60"/>
      <c r="E53" s="60"/>
      <c r="F53" s="60"/>
    </row>
    <row r="54" spans="2:8" ht="14.25" x14ac:dyDescent="0.2">
      <c r="B54" s="191"/>
      <c r="C54" s="192" t="s">
        <v>387</v>
      </c>
    </row>
    <row r="55" spans="2:8" ht="14.25" x14ac:dyDescent="0.2">
      <c r="B55" s="191"/>
    </row>
    <row r="56" spans="2:8" x14ac:dyDescent="0.2">
      <c r="B56" s="196"/>
      <c r="C56" s="196"/>
      <c r="D56" s="197"/>
    </row>
    <row r="57" spans="2:8" x14ac:dyDescent="0.2">
      <c r="B57" s="166"/>
      <c r="C57" s="166"/>
    </row>
    <row r="58" spans="2:8" x14ac:dyDescent="0.2">
      <c r="B58" s="166"/>
      <c r="C58" s="166"/>
    </row>
    <row r="59" spans="2:8" x14ac:dyDescent="0.2">
      <c r="B59" s="166"/>
      <c r="C59" s="166"/>
    </row>
    <row r="60" spans="2:8" x14ac:dyDescent="0.2">
      <c r="B60" s="166"/>
      <c r="C60" s="166"/>
    </row>
    <row r="61" spans="2:8" x14ac:dyDescent="0.2">
      <c r="B61" s="166"/>
      <c r="C61" s="166"/>
    </row>
    <row r="62" spans="2:8" x14ac:dyDescent="0.2">
      <c r="B62" s="166"/>
      <c r="C62" s="166"/>
    </row>
    <row r="63" spans="2:8" x14ac:dyDescent="0.2">
      <c r="B63" s="166"/>
      <c r="C63" s="166"/>
    </row>
    <row r="64" spans="2:8" x14ac:dyDescent="0.2">
      <c r="B64" s="166"/>
      <c r="C64" s="166"/>
    </row>
    <row r="65" spans="2:3" x14ac:dyDescent="0.2">
      <c r="B65" s="166"/>
      <c r="C65" s="166"/>
    </row>
    <row r="66" spans="2:3" x14ac:dyDescent="0.2">
      <c r="B66" s="166"/>
      <c r="C66" s="166"/>
    </row>
    <row r="67" spans="2:3" x14ac:dyDescent="0.2">
      <c r="B67" s="166"/>
      <c r="C67" s="166"/>
    </row>
    <row r="68" spans="2:3" x14ac:dyDescent="0.2">
      <c r="B68" s="166"/>
      <c r="C68" s="166"/>
    </row>
    <row r="69" spans="2:3" x14ac:dyDescent="0.2">
      <c r="B69" s="166"/>
      <c r="C69" s="166"/>
    </row>
    <row r="70" spans="2:3" x14ac:dyDescent="0.2">
      <c r="B70" s="166"/>
      <c r="C70" s="166"/>
    </row>
    <row r="71" spans="2:3" x14ac:dyDescent="0.2">
      <c r="B71" s="166"/>
      <c r="C71" s="166"/>
    </row>
    <row r="72" spans="2:3" x14ac:dyDescent="0.2">
      <c r="B72" s="166"/>
      <c r="C72" s="166"/>
    </row>
    <row r="73" spans="2:3" x14ac:dyDescent="0.2">
      <c r="B73" s="166"/>
      <c r="C73" s="166"/>
    </row>
    <row r="74" spans="2:3" x14ac:dyDescent="0.2">
      <c r="B74" s="166"/>
      <c r="C74" s="166"/>
    </row>
    <row r="75" spans="2:3" x14ac:dyDescent="0.2">
      <c r="B75" s="166"/>
      <c r="C75" s="166"/>
    </row>
    <row r="76" spans="2:3" x14ac:dyDescent="0.2">
      <c r="B76" s="166"/>
      <c r="C76" s="166"/>
    </row>
    <row r="77" spans="2:3" x14ac:dyDescent="0.2">
      <c r="B77" s="166"/>
      <c r="C77" s="166"/>
    </row>
    <row r="78" spans="2:3" x14ac:dyDescent="0.2">
      <c r="B78" s="166"/>
      <c r="C78" s="166"/>
    </row>
    <row r="79" spans="2:3" x14ac:dyDescent="0.2">
      <c r="B79" s="166"/>
      <c r="C79" s="166"/>
    </row>
    <row r="80" spans="2:3" x14ac:dyDescent="0.2">
      <c r="B80" s="166"/>
      <c r="C80" s="166"/>
    </row>
    <row r="81" spans="2:3" x14ac:dyDescent="0.2">
      <c r="B81" s="166"/>
      <c r="C81" s="166"/>
    </row>
    <row r="82" spans="2:3" x14ac:dyDescent="0.2">
      <c r="B82" s="166"/>
      <c r="C82" s="166"/>
    </row>
    <row r="83" spans="2:3" x14ac:dyDescent="0.2">
      <c r="B83" s="166"/>
      <c r="C83" s="166"/>
    </row>
    <row r="84" spans="2:3" x14ac:dyDescent="0.2">
      <c r="B84" s="166"/>
      <c r="C84" s="166"/>
    </row>
    <row r="85" spans="2:3" x14ac:dyDescent="0.2">
      <c r="B85" s="166"/>
      <c r="C85" s="166"/>
    </row>
    <row r="86" spans="2:3" x14ac:dyDescent="0.2">
      <c r="B86" s="166"/>
      <c r="C86" s="166"/>
    </row>
    <row r="87" spans="2:3" x14ac:dyDescent="0.2">
      <c r="B87" s="166"/>
      <c r="C87" s="166"/>
    </row>
    <row r="88" spans="2:3" x14ac:dyDescent="0.2">
      <c r="B88" s="166"/>
      <c r="C88" s="166"/>
    </row>
    <row r="89" spans="2:3" x14ac:dyDescent="0.2">
      <c r="B89" s="166"/>
      <c r="C89" s="166"/>
    </row>
    <row r="90" spans="2:3" x14ac:dyDescent="0.2">
      <c r="B90" s="166"/>
      <c r="C90" s="166"/>
    </row>
    <row r="91" spans="2:3" x14ac:dyDescent="0.2">
      <c r="B91" s="166"/>
      <c r="C91" s="166"/>
    </row>
    <row r="92" spans="2:3" x14ac:dyDescent="0.2">
      <c r="B92" s="166"/>
      <c r="C92" s="166"/>
    </row>
    <row r="93" spans="2:3" x14ac:dyDescent="0.2">
      <c r="B93" s="166"/>
      <c r="C93" s="166"/>
    </row>
    <row r="94" spans="2:3" x14ac:dyDescent="0.2">
      <c r="B94" s="166"/>
      <c r="C94" s="166"/>
    </row>
    <row r="95" spans="2:3" x14ac:dyDescent="0.2">
      <c r="B95" s="166"/>
      <c r="C95" s="166"/>
    </row>
    <row r="96" spans="2:3" x14ac:dyDescent="0.2">
      <c r="B96" s="166"/>
      <c r="C96" s="166"/>
    </row>
    <row r="97" spans="2:3" x14ac:dyDescent="0.2">
      <c r="B97" s="166"/>
      <c r="C97" s="166"/>
    </row>
    <row r="98" spans="2:3" x14ac:dyDescent="0.2">
      <c r="B98" s="166"/>
      <c r="C98" s="166"/>
    </row>
    <row r="99" spans="2:3" x14ac:dyDescent="0.2">
      <c r="B99" s="166"/>
      <c r="C99" s="166"/>
    </row>
    <row r="100" spans="2:3" x14ac:dyDescent="0.2">
      <c r="B100" s="166"/>
      <c r="C100" s="166"/>
    </row>
    <row r="101" spans="2:3" x14ac:dyDescent="0.2">
      <c r="B101" s="166"/>
      <c r="C101" s="166"/>
    </row>
    <row r="102" spans="2:3" x14ac:dyDescent="0.2">
      <c r="B102" s="166"/>
      <c r="C102" s="166"/>
    </row>
    <row r="103" spans="2:3" x14ac:dyDescent="0.2">
      <c r="B103" s="166"/>
      <c r="C103" s="166"/>
    </row>
    <row r="104" spans="2:3" x14ac:dyDescent="0.2">
      <c r="B104" s="166"/>
      <c r="C104" s="166"/>
    </row>
    <row r="105" spans="2:3" x14ac:dyDescent="0.2">
      <c r="B105" s="166"/>
      <c r="C105" s="166"/>
    </row>
    <row r="106" spans="2:3" x14ac:dyDescent="0.2">
      <c r="B106" s="166"/>
      <c r="C106" s="166"/>
    </row>
    <row r="107" spans="2:3" x14ac:dyDescent="0.2">
      <c r="B107" s="166"/>
      <c r="C107" s="166"/>
    </row>
    <row r="108" spans="2:3" x14ac:dyDescent="0.2">
      <c r="B108" s="166"/>
      <c r="C108" s="166"/>
    </row>
    <row r="109" spans="2:3" x14ac:dyDescent="0.2">
      <c r="B109" s="166"/>
      <c r="C109" s="166"/>
    </row>
    <row r="110" spans="2:3" x14ac:dyDescent="0.2">
      <c r="B110" s="166"/>
      <c r="C110" s="166"/>
    </row>
    <row r="111" spans="2:3" x14ac:dyDescent="0.2">
      <c r="B111" s="166"/>
      <c r="C111" s="166"/>
    </row>
    <row r="112" spans="2:3" x14ac:dyDescent="0.2">
      <c r="B112" s="166"/>
      <c r="C112" s="166"/>
    </row>
    <row r="113" spans="2:3" x14ac:dyDescent="0.2">
      <c r="B113" s="166"/>
      <c r="C113" s="166"/>
    </row>
    <row r="114" spans="2:3" x14ac:dyDescent="0.2">
      <c r="B114" s="166"/>
      <c r="C114" s="166"/>
    </row>
    <row r="115" spans="2:3" x14ac:dyDescent="0.2">
      <c r="B115" s="166"/>
      <c r="C115" s="166"/>
    </row>
    <row r="116" spans="2:3" x14ac:dyDescent="0.2">
      <c r="B116" s="166"/>
      <c r="C116" s="166"/>
    </row>
    <row r="117" spans="2:3" x14ac:dyDescent="0.2">
      <c r="B117" s="166"/>
      <c r="C117" s="166"/>
    </row>
    <row r="118" spans="2:3" x14ac:dyDescent="0.2">
      <c r="B118" s="166"/>
      <c r="C118" s="166"/>
    </row>
    <row r="119" spans="2:3" x14ac:dyDescent="0.2">
      <c r="B119" s="166"/>
      <c r="C119" s="166"/>
    </row>
    <row r="120" spans="2:3" x14ac:dyDescent="0.2">
      <c r="B120" s="166"/>
      <c r="C120" s="166"/>
    </row>
    <row r="121" spans="2:3" x14ac:dyDescent="0.2">
      <c r="B121" s="166"/>
      <c r="C121" s="166"/>
    </row>
    <row r="122" spans="2:3" x14ac:dyDescent="0.2">
      <c r="B122" s="166"/>
      <c r="C122" s="166"/>
    </row>
    <row r="123" spans="2:3" x14ac:dyDescent="0.2">
      <c r="B123" s="166"/>
      <c r="C123" s="166"/>
    </row>
    <row r="124" spans="2:3" x14ac:dyDescent="0.2">
      <c r="B124" s="166"/>
      <c r="C124" s="166"/>
    </row>
    <row r="125" spans="2:3" x14ac:dyDescent="0.2">
      <c r="B125" s="166"/>
      <c r="C125" s="166"/>
    </row>
    <row r="126" spans="2:3" x14ac:dyDescent="0.2">
      <c r="B126" s="166"/>
      <c r="C126" s="166"/>
    </row>
    <row r="127" spans="2:3" x14ac:dyDescent="0.2">
      <c r="B127" s="166"/>
      <c r="C127" s="166"/>
    </row>
    <row r="128" spans="2:3" x14ac:dyDescent="0.2">
      <c r="B128" s="166"/>
      <c r="C128" s="166"/>
    </row>
    <row r="129" spans="2:3" x14ac:dyDescent="0.2">
      <c r="B129" s="166"/>
      <c r="C129" s="166"/>
    </row>
    <row r="130" spans="2:3" x14ac:dyDescent="0.2">
      <c r="B130" s="166"/>
      <c r="C130" s="166"/>
    </row>
    <row r="131" spans="2:3" x14ac:dyDescent="0.2">
      <c r="B131" s="166"/>
      <c r="C131" s="166"/>
    </row>
    <row r="132" spans="2:3" x14ac:dyDescent="0.2">
      <c r="B132" s="166"/>
      <c r="C132" s="166"/>
    </row>
    <row r="133" spans="2:3" x14ac:dyDescent="0.2">
      <c r="B133" s="166"/>
      <c r="C133" s="166"/>
    </row>
    <row r="134" spans="2:3" x14ac:dyDescent="0.2">
      <c r="B134" s="166"/>
      <c r="C134" s="166"/>
    </row>
    <row r="135" spans="2:3" x14ac:dyDescent="0.2">
      <c r="B135" s="166"/>
      <c r="C135" s="166"/>
    </row>
    <row r="136" spans="2:3" x14ac:dyDescent="0.2">
      <c r="B136" s="166"/>
      <c r="C136" s="166"/>
    </row>
    <row r="137" spans="2:3" x14ac:dyDescent="0.2">
      <c r="B137" s="166"/>
      <c r="C137" s="166"/>
    </row>
    <row r="138" spans="2:3" x14ac:dyDescent="0.2">
      <c r="B138" s="166"/>
      <c r="C138" s="166"/>
    </row>
    <row r="139" spans="2:3" x14ac:dyDescent="0.2">
      <c r="B139" s="166"/>
      <c r="C139" s="166"/>
    </row>
    <row r="140" spans="2:3" x14ac:dyDescent="0.2">
      <c r="B140" s="166"/>
      <c r="C140" s="166"/>
    </row>
    <row r="141" spans="2:3" x14ac:dyDescent="0.2">
      <c r="B141" s="166"/>
      <c r="C141" s="166"/>
    </row>
    <row r="142" spans="2:3" x14ac:dyDescent="0.2">
      <c r="B142" s="166"/>
      <c r="C142" s="166"/>
    </row>
    <row r="143" spans="2:3" x14ac:dyDescent="0.2">
      <c r="B143" s="166"/>
      <c r="C143" s="166"/>
    </row>
    <row r="144" spans="2:3" x14ac:dyDescent="0.2">
      <c r="B144" s="166"/>
      <c r="C144" s="166"/>
    </row>
    <row r="145" spans="2:3" x14ac:dyDescent="0.2">
      <c r="B145" s="166"/>
      <c r="C145" s="166"/>
    </row>
    <row r="146" spans="2:3" x14ac:dyDescent="0.2">
      <c r="B146" s="166"/>
      <c r="C146" s="166"/>
    </row>
    <row r="147" spans="2:3" x14ac:dyDescent="0.2">
      <c r="B147" s="166"/>
      <c r="C147" s="166"/>
    </row>
    <row r="148" spans="2:3" x14ac:dyDescent="0.2">
      <c r="B148" s="166"/>
      <c r="C148" s="166"/>
    </row>
    <row r="149" spans="2:3" x14ac:dyDescent="0.2">
      <c r="B149" s="166"/>
      <c r="C149" s="166"/>
    </row>
    <row r="150" spans="2:3" x14ac:dyDescent="0.2">
      <c r="B150" s="166"/>
      <c r="C150" s="166"/>
    </row>
    <row r="151" spans="2:3" x14ac:dyDescent="0.2">
      <c r="B151" s="166"/>
      <c r="C151" s="166"/>
    </row>
    <row r="152" spans="2:3" x14ac:dyDescent="0.2">
      <c r="B152" s="166"/>
      <c r="C152" s="166"/>
    </row>
    <row r="153" spans="2:3" x14ac:dyDescent="0.2">
      <c r="B153" s="166"/>
      <c r="C153" s="166"/>
    </row>
    <row r="154" spans="2:3" x14ac:dyDescent="0.2">
      <c r="B154" s="166"/>
      <c r="C154" s="166"/>
    </row>
    <row r="155" spans="2:3" x14ac:dyDescent="0.2">
      <c r="B155" s="166"/>
      <c r="C155" s="166"/>
    </row>
    <row r="156" spans="2:3" x14ac:dyDescent="0.2">
      <c r="B156" s="166"/>
      <c r="C156" s="166"/>
    </row>
    <row r="157" spans="2:3" x14ac:dyDescent="0.2">
      <c r="B157" s="166"/>
      <c r="C157" s="166"/>
    </row>
    <row r="158" spans="2:3" x14ac:dyDescent="0.2">
      <c r="B158" s="166"/>
      <c r="C158" s="166"/>
    </row>
    <row r="159" spans="2:3" x14ac:dyDescent="0.2">
      <c r="B159" s="166"/>
      <c r="C159" s="166"/>
    </row>
    <row r="160" spans="2:3" x14ac:dyDescent="0.2">
      <c r="B160" s="166"/>
      <c r="C160" s="166"/>
    </row>
    <row r="161" spans="2:3" x14ac:dyDescent="0.2">
      <c r="B161" s="166"/>
      <c r="C161" s="166"/>
    </row>
    <row r="162" spans="2:3" x14ac:dyDescent="0.2">
      <c r="B162" s="166"/>
      <c r="C162" s="166"/>
    </row>
    <row r="163" spans="2:3" x14ac:dyDescent="0.2">
      <c r="B163" s="166"/>
      <c r="C163" s="166"/>
    </row>
    <row r="164" spans="2:3" x14ac:dyDescent="0.2">
      <c r="B164" s="166"/>
      <c r="C164" s="166"/>
    </row>
    <row r="165" spans="2:3" x14ac:dyDescent="0.2">
      <c r="B165" s="166"/>
      <c r="C165" s="166"/>
    </row>
    <row r="166" spans="2:3" x14ac:dyDescent="0.2">
      <c r="B166" s="166"/>
      <c r="C166" s="166"/>
    </row>
    <row r="167" spans="2:3" x14ac:dyDescent="0.2">
      <c r="B167" s="166"/>
      <c r="C167" s="166"/>
    </row>
    <row r="168" spans="2:3" x14ac:dyDescent="0.2">
      <c r="B168" s="166"/>
      <c r="C168" s="166"/>
    </row>
    <row r="169" spans="2:3" x14ac:dyDescent="0.2">
      <c r="B169" s="166"/>
      <c r="C169" s="166"/>
    </row>
    <row r="170" spans="2:3" x14ac:dyDescent="0.2">
      <c r="B170" s="166"/>
      <c r="C170" s="166"/>
    </row>
    <row r="171" spans="2:3" x14ac:dyDescent="0.2">
      <c r="B171" s="166"/>
      <c r="C171" s="166"/>
    </row>
    <row r="172" spans="2:3" x14ac:dyDescent="0.2">
      <c r="B172" s="166"/>
      <c r="C172" s="166"/>
    </row>
    <row r="173" spans="2:3" x14ac:dyDescent="0.2">
      <c r="B173" s="166"/>
      <c r="C173" s="166"/>
    </row>
    <row r="174" spans="2:3" x14ac:dyDescent="0.2">
      <c r="B174" s="166"/>
      <c r="C174" s="166"/>
    </row>
    <row r="175" spans="2:3" x14ac:dyDescent="0.2">
      <c r="B175" s="166"/>
      <c r="C175" s="166"/>
    </row>
    <row r="176" spans="2:3" x14ac:dyDescent="0.2">
      <c r="B176" s="166"/>
      <c r="C176" s="166"/>
    </row>
    <row r="177" spans="2:3" x14ac:dyDescent="0.2">
      <c r="B177" s="166"/>
      <c r="C177" s="166"/>
    </row>
    <row r="178" spans="2:3" x14ac:dyDescent="0.2">
      <c r="B178" s="166"/>
      <c r="C178" s="166"/>
    </row>
    <row r="179" spans="2:3" x14ac:dyDescent="0.2">
      <c r="B179" s="166"/>
      <c r="C179" s="166"/>
    </row>
    <row r="180" spans="2:3" x14ac:dyDescent="0.2">
      <c r="B180" s="166"/>
      <c r="C180" s="166"/>
    </row>
    <row r="181" spans="2:3" x14ac:dyDescent="0.2">
      <c r="B181" s="166"/>
      <c r="C181" s="166"/>
    </row>
    <row r="182" spans="2:3" x14ac:dyDescent="0.2">
      <c r="B182" s="166"/>
      <c r="C182" s="166"/>
    </row>
    <row r="183" spans="2:3" x14ac:dyDescent="0.2">
      <c r="B183" s="166"/>
      <c r="C183" s="166"/>
    </row>
    <row r="184" spans="2:3" x14ac:dyDescent="0.2">
      <c r="B184" s="166"/>
      <c r="C184" s="166"/>
    </row>
    <row r="185" spans="2:3" x14ac:dyDescent="0.2">
      <c r="B185" s="166"/>
      <c r="C185" s="166"/>
    </row>
    <row r="186" spans="2:3" x14ac:dyDescent="0.2">
      <c r="B186" s="166"/>
      <c r="C186" s="166"/>
    </row>
    <row r="187" spans="2:3" x14ac:dyDescent="0.2">
      <c r="B187" s="166"/>
      <c r="C187" s="166"/>
    </row>
    <row r="188" spans="2:3" x14ac:dyDescent="0.2">
      <c r="B188" s="166"/>
      <c r="C188" s="166"/>
    </row>
    <row r="189" spans="2:3" x14ac:dyDescent="0.2">
      <c r="B189" s="166"/>
      <c r="C189" s="166"/>
    </row>
    <row r="190" spans="2:3" x14ac:dyDescent="0.2">
      <c r="B190" s="166"/>
      <c r="C190" s="166"/>
    </row>
    <row r="191" spans="2:3" x14ac:dyDescent="0.2">
      <c r="B191" s="166"/>
      <c r="C191" s="166"/>
    </row>
    <row r="192" spans="2:3" x14ac:dyDescent="0.2">
      <c r="B192" s="166"/>
      <c r="C192" s="166"/>
    </row>
    <row r="193" spans="2:3" x14ac:dyDescent="0.2">
      <c r="B193" s="166"/>
      <c r="C193" s="166"/>
    </row>
    <row r="194" spans="2:3" x14ac:dyDescent="0.2">
      <c r="B194" s="166"/>
      <c r="C194" s="166"/>
    </row>
    <row r="195" spans="2:3" x14ac:dyDescent="0.2">
      <c r="B195" s="166"/>
      <c r="C195" s="166"/>
    </row>
    <row r="196" spans="2:3" x14ac:dyDescent="0.2">
      <c r="B196" s="166"/>
      <c r="C196" s="166"/>
    </row>
    <row r="197" spans="2:3" x14ac:dyDescent="0.2">
      <c r="B197" s="166"/>
      <c r="C197" s="166"/>
    </row>
    <row r="198" spans="2:3" x14ac:dyDescent="0.2">
      <c r="B198" s="166"/>
      <c r="C198" s="166"/>
    </row>
    <row r="199" spans="2:3" x14ac:dyDescent="0.2">
      <c r="B199" s="166"/>
      <c r="C199" s="166"/>
    </row>
    <row r="200" spans="2:3" x14ac:dyDescent="0.2">
      <c r="B200" s="166"/>
      <c r="C200" s="166"/>
    </row>
    <row r="201" spans="2:3" x14ac:dyDescent="0.2">
      <c r="B201" s="166"/>
      <c r="C201" s="166"/>
    </row>
    <row r="202" spans="2:3" x14ac:dyDescent="0.2">
      <c r="B202" s="166"/>
      <c r="C202" s="166"/>
    </row>
    <row r="203" spans="2:3" x14ac:dyDescent="0.2">
      <c r="B203" s="166"/>
      <c r="C203" s="166"/>
    </row>
    <row r="204" spans="2:3" x14ac:dyDescent="0.2">
      <c r="B204" s="166"/>
      <c r="C204" s="166"/>
    </row>
    <row r="205" spans="2:3" x14ac:dyDescent="0.2">
      <c r="B205" s="166"/>
      <c r="C205" s="166"/>
    </row>
    <row r="206" spans="2:3" x14ac:dyDescent="0.2">
      <c r="B206" s="166"/>
      <c r="C206" s="166"/>
    </row>
    <row r="207" spans="2:3" x14ac:dyDescent="0.2">
      <c r="B207" s="166"/>
      <c r="C207" s="166"/>
    </row>
    <row r="208" spans="2:3" x14ac:dyDescent="0.2">
      <c r="B208" s="166"/>
      <c r="C208" s="166"/>
    </row>
    <row r="209" spans="2:3" x14ac:dyDescent="0.2">
      <c r="B209" s="166"/>
      <c r="C209" s="166"/>
    </row>
    <row r="210" spans="2:3" x14ac:dyDescent="0.2">
      <c r="B210" s="166"/>
      <c r="C210" s="166"/>
    </row>
    <row r="211" spans="2:3" x14ac:dyDescent="0.2">
      <c r="B211" s="166"/>
      <c r="C211" s="166"/>
    </row>
    <row r="212" spans="2:3" x14ac:dyDescent="0.2">
      <c r="B212" s="166"/>
      <c r="C212" s="166"/>
    </row>
    <row r="213" spans="2:3" x14ac:dyDescent="0.2">
      <c r="B213" s="166"/>
      <c r="C213" s="166"/>
    </row>
    <row r="214" spans="2:3" x14ac:dyDescent="0.2">
      <c r="B214" s="166"/>
      <c r="C214" s="166"/>
    </row>
    <row r="215" spans="2:3" x14ac:dyDescent="0.2">
      <c r="B215" s="166"/>
      <c r="C215" s="166"/>
    </row>
    <row r="216" spans="2:3" x14ac:dyDescent="0.2">
      <c r="B216" s="166"/>
      <c r="C216" s="166"/>
    </row>
    <row r="217" spans="2:3" x14ac:dyDescent="0.2">
      <c r="B217" s="166"/>
      <c r="C217" s="166"/>
    </row>
    <row r="218" spans="2:3" x14ac:dyDescent="0.2">
      <c r="B218" s="166"/>
      <c r="C218" s="166"/>
    </row>
    <row r="219" spans="2:3" x14ac:dyDescent="0.2">
      <c r="B219" s="166"/>
      <c r="C219" s="166"/>
    </row>
    <row r="220" spans="2:3" x14ac:dyDescent="0.2">
      <c r="B220" s="166"/>
      <c r="C220" s="166"/>
    </row>
    <row r="221" spans="2:3" x14ac:dyDescent="0.2">
      <c r="B221" s="166"/>
      <c r="C221" s="166"/>
    </row>
    <row r="222" spans="2:3" x14ac:dyDescent="0.2">
      <c r="B222" s="166"/>
      <c r="C222" s="166"/>
    </row>
    <row r="223" spans="2:3" x14ac:dyDescent="0.2">
      <c r="B223" s="166"/>
      <c r="C223" s="166"/>
    </row>
    <row r="224" spans="2:3" x14ac:dyDescent="0.2">
      <c r="B224" s="166"/>
      <c r="C224" s="166"/>
    </row>
    <row r="225" spans="2:3" x14ac:dyDescent="0.2">
      <c r="B225" s="166"/>
      <c r="C225" s="166"/>
    </row>
    <row r="226" spans="2:3" x14ac:dyDescent="0.2">
      <c r="B226" s="166"/>
      <c r="C226" s="166"/>
    </row>
    <row r="227" spans="2:3" x14ac:dyDescent="0.2">
      <c r="B227" s="166"/>
      <c r="C227" s="166"/>
    </row>
    <row r="228" spans="2:3" x14ac:dyDescent="0.2">
      <c r="B228" s="166"/>
      <c r="C228" s="166"/>
    </row>
    <row r="229" spans="2:3" x14ac:dyDescent="0.2">
      <c r="B229" s="166"/>
      <c r="C229" s="166"/>
    </row>
    <row r="230" spans="2:3" x14ac:dyDescent="0.2">
      <c r="B230" s="166"/>
      <c r="C230" s="166"/>
    </row>
    <row r="231" spans="2:3" x14ac:dyDescent="0.2">
      <c r="B231" s="166"/>
      <c r="C231" s="166"/>
    </row>
    <row r="232" spans="2:3" x14ac:dyDescent="0.2">
      <c r="B232" s="166"/>
      <c r="C232" s="166"/>
    </row>
    <row r="233" spans="2:3" x14ac:dyDescent="0.2">
      <c r="B233" s="166"/>
      <c r="C233" s="166"/>
    </row>
    <row r="234" spans="2:3" x14ac:dyDescent="0.2">
      <c r="B234" s="166"/>
      <c r="C234" s="166"/>
    </row>
    <row r="235" spans="2:3" x14ac:dyDescent="0.2">
      <c r="B235" s="166"/>
      <c r="C235" s="166"/>
    </row>
    <row r="236" spans="2:3" x14ac:dyDescent="0.2">
      <c r="B236" s="166"/>
      <c r="C236" s="166"/>
    </row>
    <row r="237" spans="2:3" x14ac:dyDescent="0.2">
      <c r="B237" s="166"/>
      <c r="C237" s="166"/>
    </row>
    <row r="238" spans="2:3" x14ac:dyDescent="0.2">
      <c r="B238" s="166"/>
      <c r="C238" s="166"/>
    </row>
    <row r="239" spans="2:3" x14ac:dyDescent="0.2">
      <c r="B239" s="166"/>
      <c r="C239" s="166"/>
    </row>
    <row r="240" spans="2:3" x14ac:dyDescent="0.2">
      <c r="B240" s="166"/>
      <c r="C240" s="166"/>
    </row>
    <row r="241" spans="2:3" x14ac:dyDescent="0.2">
      <c r="B241" s="166"/>
      <c r="C241" s="166"/>
    </row>
    <row r="242" spans="2:3" x14ac:dyDescent="0.2">
      <c r="B242" s="166"/>
      <c r="C242" s="166"/>
    </row>
    <row r="243" spans="2:3" x14ac:dyDescent="0.2">
      <c r="B243" s="166"/>
      <c r="C243" s="166"/>
    </row>
    <row r="244" spans="2:3" x14ac:dyDescent="0.2">
      <c r="B244" s="166"/>
      <c r="C244" s="166"/>
    </row>
    <row r="245" spans="2:3" x14ac:dyDescent="0.2">
      <c r="B245" s="166"/>
      <c r="C245" s="166"/>
    </row>
    <row r="246" spans="2:3" x14ac:dyDescent="0.2">
      <c r="B246" s="166"/>
      <c r="C246" s="166"/>
    </row>
    <row r="247" spans="2:3" x14ac:dyDescent="0.2">
      <c r="B247" s="166"/>
      <c r="C247" s="166"/>
    </row>
    <row r="248" spans="2:3" x14ac:dyDescent="0.2">
      <c r="B248" s="166"/>
      <c r="C248" s="166"/>
    </row>
    <row r="249" spans="2:3" x14ac:dyDescent="0.2">
      <c r="B249" s="166"/>
      <c r="C249" s="166"/>
    </row>
    <row r="250" spans="2:3" x14ac:dyDescent="0.2">
      <c r="B250" s="166"/>
      <c r="C250" s="166"/>
    </row>
    <row r="251" spans="2:3" x14ac:dyDescent="0.2">
      <c r="B251" s="166"/>
      <c r="C251" s="166"/>
    </row>
    <row r="252" spans="2:3" x14ac:dyDescent="0.2">
      <c r="B252" s="166"/>
      <c r="C252" s="166"/>
    </row>
    <row r="253" spans="2:3" x14ac:dyDescent="0.2">
      <c r="B253" s="166"/>
      <c r="C253" s="166"/>
    </row>
    <row r="254" spans="2:3" x14ac:dyDescent="0.2">
      <c r="B254" s="166"/>
      <c r="C254" s="166"/>
    </row>
    <row r="255" spans="2:3" x14ac:dyDescent="0.2">
      <c r="B255" s="166"/>
      <c r="C255" s="166"/>
    </row>
    <row r="256" spans="2:3" x14ac:dyDescent="0.2">
      <c r="B256" s="166"/>
      <c r="C256" s="166"/>
    </row>
    <row r="257" spans="2:3" x14ac:dyDescent="0.2">
      <c r="B257" s="166"/>
      <c r="C257" s="166"/>
    </row>
    <row r="258" spans="2:3" x14ac:dyDescent="0.2">
      <c r="B258" s="166"/>
      <c r="C258" s="166"/>
    </row>
    <row r="259" spans="2:3" x14ac:dyDescent="0.2">
      <c r="B259" s="166"/>
      <c r="C259" s="166"/>
    </row>
    <row r="260" spans="2:3" x14ac:dyDescent="0.2">
      <c r="B260" s="166"/>
      <c r="C260" s="166"/>
    </row>
    <row r="261" spans="2:3" x14ac:dyDescent="0.2">
      <c r="B261" s="166"/>
      <c r="C261" s="166"/>
    </row>
    <row r="262" spans="2:3" x14ac:dyDescent="0.2">
      <c r="B262" s="166"/>
      <c r="C262" s="166"/>
    </row>
    <row r="263" spans="2:3" x14ac:dyDescent="0.2">
      <c r="B263" s="166"/>
      <c r="C263" s="166"/>
    </row>
    <row r="264" spans="2:3" x14ac:dyDescent="0.2">
      <c r="B264" s="166"/>
      <c r="C264" s="166"/>
    </row>
    <row r="265" spans="2:3" x14ac:dyDescent="0.2">
      <c r="B265" s="166"/>
      <c r="C265" s="166"/>
    </row>
    <row r="266" spans="2:3" x14ac:dyDescent="0.2">
      <c r="B266" s="166"/>
      <c r="C266" s="166"/>
    </row>
    <row r="267" spans="2:3" x14ac:dyDescent="0.2">
      <c r="B267" s="166"/>
      <c r="C267" s="166"/>
    </row>
    <row r="268" spans="2:3" x14ac:dyDescent="0.2">
      <c r="B268" s="166"/>
      <c r="C268" s="166"/>
    </row>
    <row r="269" spans="2:3" x14ac:dyDescent="0.2">
      <c r="B269" s="166"/>
      <c r="C269" s="166"/>
    </row>
    <row r="270" spans="2:3" x14ac:dyDescent="0.2">
      <c r="B270" s="166"/>
      <c r="C270" s="166"/>
    </row>
    <row r="271" spans="2:3" x14ac:dyDescent="0.2">
      <c r="B271" s="166"/>
      <c r="C271" s="166"/>
    </row>
    <row r="272" spans="2:3" x14ac:dyDescent="0.2">
      <c r="B272" s="166"/>
      <c r="C272" s="166"/>
    </row>
    <row r="273" spans="2:3" x14ac:dyDescent="0.2">
      <c r="B273" s="166"/>
      <c r="C273" s="166"/>
    </row>
    <row r="274" spans="2:3" x14ac:dyDescent="0.2">
      <c r="B274" s="166"/>
      <c r="C274" s="166"/>
    </row>
    <row r="275" spans="2:3" x14ac:dyDescent="0.2">
      <c r="B275" s="166"/>
      <c r="C275" s="166"/>
    </row>
    <row r="276" spans="2:3" x14ac:dyDescent="0.2">
      <c r="B276" s="166"/>
      <c r="C276" s="166"/>
    </row>
    <row r="277" spans="2:3" x14ac:dyDescent="0.2">
      <c r="B277" s="166"/>
      <c r="C277" s="166"/>
    </row>
    <row r="278" spans="2:3" x14ac:dyDescent="0.2">
      <c r="B278" s="166"/>
      <c r="C278" s="166"/>
    </row>
    <row r="279" spans="2:3" x14ac:dyDescent="0.2">
      <c r="B279" s="166"/>
      <c r="C279" s="166"/>
    </row>
    <row r="280" spans="2:3" x14ac:dyDescent="0.2">
      <c r="B280" s="166"/>
      <c r="C280" s="166"/>
    </row>
    <row r="281" spans="2:3" x14ac:dyDescent="0.2">
      <c r="B281" s="166"/>
      <c r="C281" s="166"/>
    </row>
    <row r="282" spans="2:3" x14ac:dyDescent="0.2">
      <c r="B282" s="166"/>
      <c r="C282" s="166"/>
    </row>
    <row r="283" spans="2:3" x14ac:dyDescent="0.2">
      <c r="B283" s="166"/>
      <c r="C283" s="166"/>
    </row>
    <row r="284" spans="2:3" x14ac:dyDescent="0.2">
      <c r="B284" s="166"/>
      <c r="C284" s="166"/>
    </row>
    <row r="285" spans="2:3" x14ac:dyDescent="0.2">
      <c r="B285" s="166"/>
      <c r="C285" s="166"/>
    </row>
    <row r="286" spans="2:3" x14ac:dyDescent="0.2">
      <c r="B286" s="166"/>
      <c r="C286" s="166"/>
    </row>
    <row r="287" spans="2:3" x14ac:dyDescent="0.2">
      <c r="B287" s="166"/>
      <c r="C287" s="166"/>
    </row>
    <row r="288" spans="2:3" x14ac:dyDescent="0.2">
      <c r="B288" s="166"/>
      <c r="C288" s="166"/>
    </row>
    <row r="289" spans="2:3" x14ac:dyDescent="0.2">
      <c r="B289" s="166"/>
      <c r="C289" s="166"/>
    </row>
    <row r="290" spans="2:3" x14ac:dyDescent="0.2">
      <c r="B290" s="166"/>
      <c r="C290" s="166"/>
    </row>
    <row r="291" spans="2:3" x14ac:dyDescent="0.2">
      <c r="B291" s="166"/>
      <c r="C291" s="166"/>
    </row>
    <row r="292" spans="2:3" x14ac:dyDescent="0.2">
      <c r="B292" s="166"/>
      <c r="C292" s="166"/>
    </row>
    <row r="293" spans="2:3" x14ac:dyDescent="0.2">
      <c r="B293" s="166"/>
      <c r="C293" s="166"/>
    </row>
    <row r="294" spans="2:3" x14ac:dyDescent="0.2">
      <c r="B294" s="166"/>
      <c r="C294" s="166"/>
    </row>
    <row r="295" spans="2:3" x14ac:dyDescent="0.2">
      <c r="B295" s="166"/>
      <c r="C295" s="166"/>
    </row>
    <row r="296" spans="2:3" x14ac:dyDescent="0.2">
      <c r="B296" s="166"/>
      <c r="C296" s="166"/>
    </row>
    <row r="297" spans="2:3" x14ac:dyDescent="0.2">
      <c r="B297" s="166"/>
      <c r="C297" s="166"/>
    </row>
    <row r="298" spans="2:3" x14ac:dyDescent="0.2">
      <c r="B298" s="166"/>
      <c r="C298" s="166"/>
    </row>
    <row r="299" spans="2:3" x14ac:dyDescent="0.2">
      <c r="B299" s="166"/>
      <c r="C299" s="166"/>
    </row>
    <row r="300" spans="2:3" x14ac:dyDescent="0.2">
      <c r="B300" s="166"/>
      <c r="C300" s="166"/>
    </row>
    <row r="301" spans="2:3" x14ac:dyDescent="0.2">
      <c r="B301" s="166"/>
      <c r="C301" s="166"/>
    </row>
  </sheetData>
  <customSheetViews>
    <customSheetView guid="{F4665436-DFC3-47B1-A482-DE3E62B43168}" showPageBreaks="1" printArea="1" hiddenColumns="1" view="pageBreakPreview" showRuler="0">
      <pane xSplit="7" ySplit="10" topLeftCell="I11" activePane="bottomRight" state="frozen"/>
      <selection pane="bottomRight" activeCell="K66" sqref="K66"/>
      <pageMargins left="0.9" right="1.01" top="0.54" bottom="0.65" header="0.32" footer="0.25"/>
      <pageSetup scale="72" orientation="portrait" horizontalDpi="300" verticalDpi="300" r:id="rId1"/>
      <headerFooter alignWithMargins="0"/>
    </customSheetView>
  </customSheetViews>
  <mergeCells count="1">
    <mergeCell ref="B56:C56"/>
  </mergeCells>
  <phoneticPr fontId="8" type="noConversion"/>
  <pageMargins left="0.9" right="1.01" top="0.54" bottom="0.65" header="0.32" footer="0.25"/>
  <pageSetup scale="59" orientation="portrait" horizontalDpi="300" verticalDpi="300" r:id="rId2"/>
  <headerFooter alignWithMargins="0"/>
  <ignoredErrors>
    <ignoredError sqref="D12" formula="1"/>
  </ignoredErrors>
  <drawing r:id="rId3"/>
  <legacyDrawing r:id="rId4"/>
  <oleObjects>
    <mc:AlternateContent xmlns:mc="http://schemas.openxmlformats.org/markup-compatibility/2006">
      <mc:Choice Requires="x14">
        <oleObject progId="MSPhotoEd.3" shapeId="5121" r:id="rId5">
          <objectPr defaultSize="0" autoPict="0" r:id="rId6">
            <anchor moveWithCells="1" siz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371475</xdr:colOff>
                <xdr:row>3</xdr:row>
                <xdr:rowOff>66675</xdr:rowOff>
              </to>
            </anchor>
          </objectPr>
        </oleObject>
      </mc:Choice>
      <mc:Fallback>
        <oleObject progId="MSPhotoEd.3" shapeId="5121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activeCell="B1" sqref="B1"/>
    </sheetView>
  </sheetViews>
  <sheetFormatPr defaultRowHeight="12.75" outlineLevelRow="1" x14ac:dyDescent="0.2"/>
  <cols>
    <col min="3" max="3" width="5.28515625" customWidth="1"/>
    <col min="4" max="5" width="11.140625" customWidth="1"/>
    <col min="6" max="6" width="10.140625" customWidth="1"/>
    <col min="7" max="7" width="10.5703125" customWidth="1"/>
  </cols>
  <sheetData>
    <row r="1" spans="1:8" ht="15.75" x14ac:dyDescent="0.25">
      <c r="A1" s="10" t="e">
        <f>'.04a'!B8+0.01</f>
        <v>#VALUE!</v>
      </c>
      <c r="B1" s="11" t="s">
        <v>6</v>
      </c>
      <c r="C1" s="6"/>
      <c r="D1" s="6"/>
      <c r="E1" s="6"/>
      <c r="F1" s="6"/>
      <c r="G1" s="6"/>
      <c r="H1" s="6"/>
    </row>
    <row r="2" spans="1:8" ht="15.75" x14ac:dyDescent="0.25">
      <c r="A2" s="10"/>
      <c r="B2" s="11"/>
      <c r="C2" s="6"/>
      <c r="D2" s="6"/>
      <c r="E2" s="6"/>
      <c r="F2" s="6"/>
      <c r="G2" s="6"/>
      <c r="H2" s="6"/>
    </row>
    <row r="3" spans="1:8" ht="16.5" hidden="1" customHeight="1" outlineLevel="1" x14ac:dyDescent="0.25">
      <c r="A3" s="10"/>
      <c r="B3" s="45">
        <v>1992</v>
      </c>
      <c r="C3" s="44"/>
      <c r="D3" s="46" t="s">
        <v>7</v>
      </c>
      <c r="E3" s="46" t="s">
        <v>8</v>
      </c>
      <c r="F3" s="46" t="s">
        <v>9</v>
      </c>
      <c r="G3" s="46" t="s">
        <v>10</v>
      </c>
      <c r="H3" s="2" t="s">
        <v>11</v>
      </c>
    </row>
    <row r="4" spans="1:8" ht="12.75" hidden="1" customHeight="1" outlineLevel="1" x14ac:dyDescent="0.25">
      <c r="A4" s="10"/>
    </row>
    <row r="5" spans="1:8" ht="12.75" hidden="1" customHeight="1" outlineLevel="1" x14ac:dyDescent="0.25">
      <c r="A5" s="10"/>
      <c r="B5" s="43" t="s">
        <v>12</v>
      </c>
      <c r="D5" s="14">
        <v>1108</v>
      </c>
      <c r="E5" s="14">
        <v>1566</v>
      </c>
      <c r="F5" s="14">
        <v>929</v>
      </c>
      <c r="G5" s="14">
        <v>542</v>
      </c>
      <c r="H5" s="14">
        <f>SUM(D5:G5)</f>
        <v>4145</v>
      </c>
    </row>
    <row r="6" spans="1:8" ht="12.75" hidden="1" customHeight="1" outlineLevel="1" x14ac:dyDescent="0.25">
      <c r="A6" s="10"/>
      <c r="B6" t="s">
        <v>13</v>
      </c>
      <c r="D6" s="7">
        <v>555</v>
      </c>
      <c r="E6" s="7">
        <v>691</v>
      </c>
      <c r="F6" s="7">
        <v>440</v>
      </c>
      <c r="G6" s="7">
        <v>305</v>
      </c>
      <c r="H6" s="7">
        <f t="shared" ref="H6:H21" si="0">SUM(D6:G6)</f>
        <v>1991</v>
      </c>
    </row>
    <row r="7" spans="1:8" ht="12.75" hidden="1" customHeight="1" outlineLevel="1" x14ac:dyDescent="0.25">
      <c r="A7" s="10"/>
      <c r="B7" t="s">
        <v>14</v>
      </c>
      <c r="D7" s="7">
        <v>553</v>
      </c>
      <c r="E7" s="7">
        <v>875</v>
      </c>
      <c r="F7" s="7">
        <v>489</v>
      </c>
      <c r="G7" s="7">
        <v>237</v>
      </c>
      <c r="H7" s="7">
        <f t="shared" si="0"/>
        <v>2154</v>
      </c>
    </row>
    <row r="8" spans="1:8" ht="12.75" hidden="1" customHeight="1" outlineLevel="1" x14ac:dyDescent="0.25">
      <c r="A8" s="10"/>
      <c r="B8" s="43" t="s">
        <v>15</v>
      </c>
      <c r="D8" s="14">
        <v>869</v>
      </c>
      <c r="E8" s="14">
        <v>1420</v>
      </c>
      <c r="F8" s="14">
        <v>819</v>
      </c>
      <c r="G8" s="14">
        <v>608</v>
      </c>
      <c r="H8" s="14">
        <f t="shared" si="0"/>
        <v>3716</v>
      </c>
    </row>
    <row r="9" spans="1:8" ht="12.75" hidden="1" customHeight="1" outlineLevel="1" x14ac:dyDescent="0.25">
      <c r="A9" s="10"/>
      <c r="B9" t="s">
        <v>13</v>
      </c>
      <c r="D9" s="7">
        <v>434</v>
      </c>
      <c r="E9" s="7">
        <v>561</v>
      </c>
      <c r="F9" s="7">
        <v>381</v>
      </c>
      <c r="G9" s="7">
        <v>269</v>
      </c>
      <c r="H9" s="7">
        <f t="shared" si="0"/>
        <v>1645</v>
      </c>
    </row>
    <row r="10" spans="1:8" ht="12.75" hidden="1" customHeight="1" outlineLevel="1" x14ac:dyDescent="0.25">
      <c r="A10" s="10"/>
      <c r="B10" t="s">
        <v>14</v>
      </c>
      <c r="D10" s="7">
        <v>435</v>
      </c>
      <c r="E10" s="7">
        <v>859</v>
      </c>
      <c r="F10" s="7">
        <v>438</v>
      </c>
      <c r="G10" s="7">
        <v>339</v>
      </c>
      <c r="H10" s="7">
        <f t="shared" si="0"/>
        <v>2071</v>
      </c>
    </row>
    <row r="11" spans="1:8" ht="12.75" hidden="1" customHeight="1" outlineLevel="1" x14ac:dyDescent="0.25">
      <c r="A11" s="10"/>
      <c r="B11" s="43" t="s">
        <v>16</v>
      </c>
      <c r="D11" s="14">
        <v>299</v>
      </c>
      <c r="E11" s="14">
        <v>903</v>
      </c>
      <c r="F11" s="14">
        <v>645</v>
      </c>
      <c r="G11" s="14">
        <v>711</v>
      </c>
      <c r="H11" s="14">
        <f t="shared" si="0"/>
        <v>2558</v>
      </c>
    </row>
    <row r="12" spans="1:8" ht="12.75" hidden="1" customHeight="1" outlineLevel="1" x14ac:dyDescent="0.25">
      <c r="A12" s="10"/>
      <c r="B12" t="s">
        <v>13</v>
      </c>
      <c r="D12" s="7">
        <v>182</v>
      </c>
      <c r="E12" s="7">
        <v>418</v>
      </c>
      <c r="F12" s="7">
        <v>268</v>
      </c>
      <c r="G12" s="7">
        <v>406</v>
      </c>
      <c r="H12" s="7">
        <f t="shared" si="0"/>
        <v>1274</v>
      </c>
    </row>
    <row r="13" spans="1:8" ht="12.75" hidden="1" customHeight="1" outlineLevel="1" x14ac:dyDescent="0.25">
      <c r="A13" s="10"/>
      <c r="B13" t="s">
        <v>14</v>
      </c>
      <c r="D13" s="7">
        <v>117</v>
      </c>
      <c r="E13" s="7">
        <v>485</v>
      </c>
      <c r="F13" s="7">
        <v>377</v>
      </c>
      <c r="G13" s="7">
        <v>305</v>
      </c>
      <c r="H13" s="7">
        <f t="shared" si="0"/>
        <v>1284</v>
      </c>
    </row>
    <row r="14" spans="1:8" ht="12.75" hidden="1" customHeight="1" outlineLevel="1" x14ac:dyDescent="0.25">
      <c r="A14" s="10"/>
      <c r="B14" s="43" t="s">
        <v>17</v>
      </c>
      <c r="D14" s="14">
        <v>204</v>
      </c>
      <c r="E14" s="14">
        <v>879</v>
      </c>
      <c r="F14" s="14">
        <v>526</v>
      </c>
      <c r="G14" s="14">
        <v>646</v>
      </c>
      <c r="H14" s="14">
        <f t="shared" si="0"/>
        <v>2255</v>
      </c>
    </row>
    <row r="15" spans="1:8" ht="12.75" hidden="1" customHeight="1" outlineLevel="1" x14ac:dyDescent="0.25">
      <c r="A15" s="10"/>
      <c r="B15" t="s">
        <v>13</v>
      </c>
      <c r="D15" s="7">
        <v>78</v>
      </c>
      <c r="E15" s="7">
        <v>477</v>
      </c>
      <c r="F15" s="7">
        <v>240</v>
      </c>
      <c r="G15" s="7">
        <v>464</v>
      </c>
      <c r="H15" s="7">
        <f t="shared" si="0"/>
        <v>1259</v>
      </c>
    </row>
    <row r="16" spans="1:8" ht="12.75" hidden="1" customHeight="1" outlineLevel="1" x14ac:dyDescent="0.25">
      <c r="A16" s="10"/>
      <c r="B16" t="s">
        <v>14</v>
      </c>
      <c r="D16" s="7">
        <v>126</v>
      </c>
      <c r="E16" s="7">
        <v>401</v>
      </c>
      <c r="F16" s="7">
        <v>286</v>
      </c>
      <c r="G16" s="7">
        <v>182</v>
      </c>
      <c r="H16" s="7">
        <f t="shared" si="0"/>
        <v>995</v>
      </c>
    </row>
    <row r="17" spans="1:8" ht="12.75" hidden="1" customHeight="1" outlineLevel="1" x14ac:dyDescent="0.25">
      <c r="A17" s="10"/>
      <c r="B17" s="43" t="s">
        <v>18</v>
      </c>
      <c r="D17" s="14">
        <v>0</v>
      </c>
      <c r="E17" s="14">
        <v>469</v>
      </c>
      <c r="F17" s="14">
        <v>841</v>
      </c>
      <c r="G17" s="14">
        <v>1235</v>
      </c>
      <c r="H17" s="14">
        <f t="shared" si="0"/>
        <v>2545</v>
      </c>
    </row>
    <row r="18" spans="1:8" ht="12.75" hidden="1" customHeight="1" outlineLevel="1" x14ac:dyDescent="0.25">
      <c r="A18" s="10"/>
      <c r="B18" t="s">
        <v>13</v>
      </c>
      <c r="D18" s="7">
        <v>0</v>
      </c>
      <c r="E18" s="7">
        <v>325</v>
      </c>
      <c r="F18" s="7">
        <v>318</v>
      </c>
      <c r="G18" s="7">
        <v>759</v>
      </c>
      <c r="H18" s="7">
        <f t="shared" si="0"/>
        <v>1402</v>
      </c>
    </row>
    <row r="19" spans="1:8" ht="12.75" hidden="1" customHeight="1" outlineLevel="1" x14ac:dyDescent="0.25">
      <c r="A19" s="10"/>
      <c r="B19" t="s">
        <v>14</v>
      </c>
      <c r="D19" s="7">
        <v>0</v>
      </c>
      <c r="E19" s="7">
        <v>144</v>
      </c>
      <c r="F19" s="7">
        <v>523</v>
      </c>
      <c r="G19" s="7">
        <v>476</v>
      </c>
      <c r="H19" s="7">
        <f t="shared" si="0"/>
        <v>1143</v>
      </c>
    </row>
    <row r="20" spans="1:8" ht="12.75" hidden="1" customHeight="1" outlineLevel="1" x14ac:dyDescent="0.25">
      <c r="A20" s="10"/>
      <c r="D20" s="7"/>
      <c r="E20" s="7"/>
      <c r="F20" s="7"/>
      <c r="G20" s="7"/>
      <c r="H20" s="7"/>
    </row>
    <row r="21" spans="1:8" ht="12.75" hidden="1" customHeight="1" outlineLevel="1" x14ac:dyDescent="0.25">
      <c r="A21" s="10"/>
      <c r="B21" s="1" t="s">
        <v>11</v>
      </c>
      <c r="D21" s="14">
        <f>SUM(D5+D8+D11+D14+D17)</f>
        <v>2480</v>
      </c>
      <c r="E21" s="14">
        <f t="shared" ref="E21:G23" si="1">SUM(E5+E8+E11+E14+E17)</f>
        <v>5237</v>
      </c>
      <c r="F21" s="14">
        <f t="shared" si="1"/>
        <v>3760</v>
      </c>
      <c r="G21" s="14">
        <f t="shared" si="1"/>
        <v>3742</v>
      </c>
      <c r="H21" s="14">
        <f t="shared" si="0"/>
        <v>15219</v>
      </c>
    </row>
    <row r="22" spans="1:8" ht="12.75" hidden="1" customHeight="1" outlineLevel="1" x14ac:dyDescent="0.25">
      <c r="A22" s="10"/>
      <c r="B22" t="s">
        <v>13</v>
      </c>
      <c r="D22" s="7">
        <f>SUM(D6+D9+D12+D15+D18)</f>
        <v>1249</v>
      </c>
      <c r="E22" s="7">
        <f t="shared" si="1"/>
        <v>2472</v>
      </c>
      <c r="F22" s="7">
        <f t="shared" si="1"/>
        <v>1647</v>
      </c>
      <c r="G22" s="7">
        <f t="shared" si="1"/>
        <v>2203</v>
      </c>
      <c r="H22" s="7">
        <f>SUM(D22:G22)</f>
        <v>7571</v>
      </c>
    </row>
    <row r="23" spans="1:8" ht="12.75" hidden="1" customHeight="1" outlineLevel="1" x14ac:dyDescent="0.25">
      <c r="A23" s="10"/>
      <c r="B23" t="s">
        <v>14</v>
      </c>
      <c r="D23" s="7">
        <f>SUM(D7+D10+D13+D16+D19)</f>
        <v>1231</v>
      </c>
      <c r="E23" s="7">
        <f t="shared" si="1"/>
        <v>2764</v>
      </c>
      <c r="F23" s="7">
        <f t="shared" si="1"/>
        <v>2113</v>
      </c>
      <c r="G23" s="7">
        <f t="shared" si="1"/>
        <v>1539</v>
      </c>
      <c r="H23" s="7">
        <f>SUM(D23:G23)</f>
        <v>7647</v>
      </c>
    </row>
    <row r="24" spans="1:8" collapsed="1" x14ac:dyDescent="0.2"/>
    <row r="25" spans="1:8" ht="15" hidden="1" outlineLevel="1" x14ac:dyDescent="0.25">
      <c r="B25" s="45">
        <v>1993</v>
      </c>
      <c r="C25" s="44"/>
      <c r="D25" s="46" t="s">
        <v>7</v>
      </c>
      <c r="E25" s="46" t="s">
        <v>8</v>
      </c>
      <c r="F25" s="46" t="s">
        <v>9</v>
      </c>
      <c r="G25" s="46" t="s">
        <v>10</v>
      </c>
      <c r="H25" s="2" t="s">
        <v>11</v>
      </c>
    </row>
    <row r="26" spans="1:8" hidden="1" outlineLevel="1" x14ac:dyDescent="0.2"/>
    <row r="27" spans="1:8" hidden="1" outlineLevel="1" x14ac:dyDescent="0.2">
      <c r="B27" s="43" t="s">
        <v>12</v>
      </c>
      <c r="D27" s="14">
        <v>1082</v>
      </c>
      <c r="E27" s="14">
        <v>1484</v>
      </c>
      <c r="F27" s="14">
        <v>698</v>
      </c>
      <c r="G27" s="14">
        <v>639</v>
      </c>
      <c r="H27" s="14">
        <f>SUM(D27:G27)</f>
        <v>3903</v>
      </c>
    </row>
    <row r="28" spans="1:8" hidden="1" outlineLevel="1" x14ac:dyDescent="0.2">
      <c r="B28" t="s">
        <v>13</v>
      </c>
      <c r="D28" s="7">
        <v>489</v>
      </c>
      <c r="E28" s="7">
        <v>718</v>
      </c>
      <c r="F28" s="7">
        <v>159</v>
      </c>
      <c r="G28" s="7">
        <v>313</v>
      </c>
      <c r="H28" s="7">
        <f t="shared" ref="H28:H43" si="2">SUM(D28:G28)</f>
        <v>1679</v>
      </c>
    </row>
    <row r="29" spans="1:8" hidden="1" outlineLevel="1" x14ac:dyDescent="0.2">
      <c r="B29" t="s">
        <v>14</v>
      </c>
      <c r="D29" s="7">
        <v>593</v>
      </c>
      <c r="E29" s="7">
        <v>766</v>
      </c>
      <c r="F29" s="7">
        <v>539</v>
      </c>
      <c r="G29" s="7">
        <v>326</v>
      </c>
      <c r="H29" s="7">
        <f t="shared" si="2"/>
        <v>2224</v>
      </c>
    </row>
    <row r="30" spans="1:8" hidden="1" outlineLevel="1" x14ac:dyDescent="0.2">
      <c r="B30" s="43" t="s">
        <v>15</v>
      </c>
      <c r="D30" s="14">
        <v>807</v>
      </c>
      <c r="E30" s="14">
        <v>1649</v>
      </c>
      <c r="F30" s="14">
        <v>859</v>
      </c>
      <c r="G30" s="14">
        <v>670</v>
      </c>
      <c r="H30" s="14">
        <f t="shared" si="2"/>
        <v>3985</v>
      </c>
    </row>
    <row r="31" spans="1:8" hidden="1" outlineLevel="1" x14ac:dyDescent="0.2">
      <c r="B31" t="s">
        <v>13</v>
      </c>
      <c r="D31" s="7">
        <v>236</v>
      </c>
      <c r="E31" s="7">
        <v>674</v>
      </c>
      <c r="F31" s="7">
        <v>391</v>
      </c>
      <c r="G31" s="7">
        <v>337</v>
      </c>
      <c r="H31" s="7">
        <f t="shared" si="2"/>
        <v>1638</v>
      </c>
    </row>
    <row r="32" spans="1:8" hidden="1" outlineLevel="1" x14ac:dyDescent="0.2">
      <c r="B32" t="s">
        <v>14</v>
      </c>
      <c r="D32" s="7">
        <v>572</v>
      </c>
      <c r="E32" s="7">
        <v>975</v>
      </c>
      <c r="F32" s="7">
        <v>468</v>
      </c>
      <c r="G32" s="7">
        <v>333</v>
      </c>
      <c r="H32" s="7">
        <f t="shared" si="2"/>
        <v>2348</v>
      </c>
    </row>
    <row r="33" spans="2:8" hidden="1" outlineLevel="1" x14ac:dyDescent="0.2">
      <c r="B33" s="43" t="s">
        <v>16</v>
      </c>
      <c r="D33" s="14">
        <v>403</v>
      </c>
      <c r="E33" s="14">
        <v>1287</v>
      </c>
      <c r="F33" s="14">
        <v>657</v>
      </c>
      <c r="G33" s="14">
        <v>606</v>
      </c>
      <c r="H33" s="14">
        <f t="shared" si="2"/>
        <v>2953</v>
      </c>
    </row>
    <row r="34" spans="2:8" hidden="1" outlineLevel="1" x14ac:dyDescent="0.2">
      <c r="B34" t="s">
        <v>13</v>
      </c>
      <c r="D34" s="7">
        <v>182</v>
      </c>
      <c r="E34" s="7">
        <v>702</v>
      </c>
      <c r="F34" s="7">
        <v>318</v>
      </c>
      <c r="G34" s="7">
        <v>318</v>
      </c>
      <c r="H34" s="7">
        <f t="shared" si="2"/>
        <v>1520</v>
      </c>
    </row>
    <row r="35" spans="2:8" hidden="1" outlineLevel="1" x14ac:dyDescent="0.2">
      <c r="B35" t="s">
        <v>14</v>
      </c>
      <c r="D35" s="7">
        <v>221</v>
      </c>
      <c r="E35" s="7">
        <v>585</v>
      </c>
      <c r="F35" s="7">
        <v>339</v>
      </c>
      <c r="G35" s="7">
        <v>288</v>
      </c>
      <c r="H35" s="7">
        <f t="shared" si="2"/>
        <v>1433</v>
      </c>
    </row>
    <row r="36" spans="2:8" hidden="1" outlineLevel="1" x14ac:dyDescent="0.2">
      <c r="B36" s="43" t="s">
        <v>17</v>
      </c>
      <c r="D36" s="14">
        <v>158</v>
      </c>
      <c r="E36" s="14">
        <v>838</v>
      </c>
      <c r="F36" s="14">
        <v>572</v>
      </c>
      <c r="G36" s="14">
        <v>861</v>
      </c>
      <c r="H36" s="14">
        <f t="shared" si="2"/>
        <v>2429</v>
      </c>
    </row>
    <row r="37" spans="2:8" hidden="1" outlineLevel="1" x14ac:dyDescent="0.2">
      <c r="B37" t="s">
        <v>13</v>
      </c>
      <c r="D37" s="7">
        <v>106</v>
      </c>
      <c r="E37" s="7">
        <v>402</v>
      </c>
      <c r="F37" s="7">
        <v>297</v>
      </c>
      <c r="G37" s="7">
        <v>438</v>
      </c>
      <c r="H37" s="7">
        <f t="shared" si="2"/>
        <v>1243</v>
      </c>
    </row>
    <row r="38" spans="2:8" hidden="1" outlineLevel="1" x14ac:dyDescent="0.2">
      <c r="B38" t="s">
        <v>14</v>
      </c>
      <c r="D38" s="7">
        <v>52</v>
      </c>
      <c r="E38" s="7">
        <v>435</v>
      </c>
      <c r="F38" s="7">
        <v>275</v>
      </c>
      <c r="G38" s="7">
        <v>423</v>
      </c>
      <c r="H38" s="7">
        <f t="shared" si="2"/>
        <v>1185</v>
      </c>
    </row>
    <row r="39" spans="2:8" hidden="1" outlineLevel="1" x14ac:dyDescent="0.2">
      <c r="B39" s="43" t="s">
        <v>18</v>
      </c>
      <c r="D39" s="14">
        <v>0</v>
      </c>
      <c r="E39" s="14">
        <v>419</v>
      </c>
      <c r="F39" s="14">
        <v>1011</v>
      </c>
      <c r="G39" s="14">
        <v>1294</v>
      </c>
      <c r="H39" s="14">
        <f t="shared" si="2"/>
        <v>2724</v>
      </c>
    </row>
    <row r="40" spans="2:8" hidden="1" outlineLevel="1" x14ac:dyDescent="0.2">
      <c r="B40" t="s">
        <v>13</v>
      </c>
      <c r="D40" s="7">
        <v>0</v>
      </c>
      <c r="E40" s="7">
        <v>222</v>
      </c>
      <c r="F40" s="7">
        <v>628</v>
      </c>
      <c r="G40" s="7">
        <v>830</v>
      </c>
      <c r="H40" s="7">
        <f t="shared" si="2"/>
        <v>1680</v>
      </c>
    </row>
    <row r="41" spans="2:8" hidden="1" outlineLevel="1" x14ac:dyDescent="0.2">
      <c r="B41" t="s">
        <v>14</v>
      </c>
      <c r="D41" s="7">
        <v>0</v>
      </c>
      <c r="E41" s="7">
        <v>198</v>
      </c>
      <c r="F41" s="7">
        <v>383</v>
      </c>
      <c r="G41" s="7">
        <v>464</v>
      </c>
      <c r="H41" s="7">
        <f t="shared" si="2"/>
        <v>1045</v>
      </c>
    </row>
    <row r="42" spans="2:8" hidden="1" outlineLevel="1" x14ac:dyDescent="0.2">
      <c r="D42" s="7"/>
      <c r="E42" s="7"/>
      <c r="F42" s="7"/>
      <c r="G42" s="7"/>
      <c r="H42" s="7"/>
    </row>
    <row r="43" spans="2:8" hidden="1" outlineLevel="1" x14ac:dyDescent="0.2">
      <c r="B43" s="1" t="s">
        <v>11</v>
      </c>
      <c r="D43" s="14">
        <f>SUM(D27+D30+D33+D36+D39)</f>
        <v>2450</v>
      </c>
      <c r="E43" s="14">
        <f>SUM(E27+E30+E33+E36+E39)</f>
        <v>5677</v>
      </c>
      <c r="F43" s="14">
        <f>SUM(F27+F30+F33+F36+F39)</f>
        <v>3797</v>
      </c>
      <c r="G43" s="14">
        <f>SUM(G27+G30+G33+G36+G39)</f>
        <v>4070</v>
      </c>
      <c r="H43" s="14">
        <f t="shared" si="2"/>
        <v>15994</v>
      </c>
    </row>
    <row r="44" spans="2:8" hidden="1" outlineLevel="1" x14ac:dyDescent="0.2">
      <c r="B44" t="s">
        <v>13</v>
      </c>
      <c r="D44" s="7">
        <f t="shared" ref="D44:G45" si="3">SUM(D28+D31+D34+D37+D40)</f>
        <v>1013</v>
      </c>
      <c r="E44" s="7">
        <f t="shared" si="3"/>
        <v>2718</v>
      </c>
      <c r="F44" s="7">
        <f t="shared" si="3"/>
        <v>1793</v>
      </c>
      <c r="G44" s="7">
        <f t="shared" si="3"/>
        <v>2236</v>
      </c>
      <c r="H44" s="7">
        <f>SUM(D44:G44)</f>
        <v>7760</v>
      </c>
    </row>
    <row r="45" spans="2:8" hidden="1" outlineLevel="1" x14ac:dyDescent="0.2">
      <c r="B45" t="s">
        <v>14</v>
      </c>
      <c r="D45" s="7">
        <f t="shared" si="3"/>
        <v>1438</v>
      </c>
      <c r="E45" s="7">
        <f t="shared" si="3"/>
        <v>2959</v>
      </c>
      <c r="F45" s="7">
        <f t="shared" si="3"/>
        <v>2004</v>
      </c>
      <c r="G45" s="7">
        <f t="shared" si="3"/>
        <v>1834</v>
      </c>
      <c r="H45" s="7">
        <f>SUM(D45:G45)</f>
        <v>8235</v>
      </c>
    </row>
    <row r="46" spans="2:8" collapsed="1" x14ac:dyDescent="0.2"/>
    <row r="47" spans="2:8" s="24" customFormat="1" ht="15" hidden="1" outlineLevel="1" x14ac:dyDescent="0.25">
      <c r="B47" s="45">
        <v>1994</v>
      </c>
      <c r="C47" s="44"/>
      <c r="D47" s="46" t="s">
        <v>7</v>
      </c>
      <c r="E47" s="46" t="s">
        <v>8</v>
      </c>
      <c r="F47" s="46" t="s">
        <v>9</v>
      </c>
      <c r="G47" s="46" t="s">
        <v>10</v>
      </c>
      <c r="H47" s="2" t="s">
        <v>11</v>
      </c>
    </row>
    <row r="48" spans="2:8" hidden="1" outlineLevel="1" x14ac:dyDescent="0.2"/>
    <row r="49" spans="2:8" hidden="1" outlineLevel="1" x14ac:dyDescent="0.2">
      <c r="B49" s="43" t="s">
        <v>12</v>
      </c>
      <c r="D49" s="14">
        <v>1258</v>
      </c>
      <c r="E49" s="14">
        <v>1543</v>
      </c>
      <c r="F49" s="14">
        <v>767</v>
      </c>
      <c r="G49" s="14">
        <v>482</v>
      </c>
      <c r="H49" s="14">
        <f>SUM(D49:G49)</f>
        <v>4050</v>
      </c>
    </row>
    <row r="50" spans="2:8" hidden="1" outlineLevel="1" x14ac:dyDescent="0.2">
      <c r="B50" t="s">
        <v>13</v>
      </c>
      <c r="D50" s="7">
        <v>502</v>
      </c>
      <c r="E50" s="7">
        <v>766</v>
      </c>
      <c r="F50" s="7">
        <v>296</v>
      </c>
      <c r="G50" s="7">
        <v>266</v>
      </c>
      <c r="H50" s="48">
        <f>SUM(D50:G50)</f>
        <v>1830</v>
      </c>
    </row>
    <row r="51" spans="2:8" hidden="1" outlineLevel="1" x14ac:dyDescent="0.2">
      <c r="B51" t="s">
        <v>14</v>
      </c>
      <c r="D51" s="7">
        <v>756</v>
      </c>
      <c r="E51" s="7">
        <v>777</v>
      </c>
      <c r="F51" s="7">
        <v>471</v>
      </c>
      <c r="G51" s="7">
        <v>216</v>
      </c>
      <c r="H51" s="48">
        <f>SUM(D51:G51)</f>
        <v>2220</v>
      </c>
    </row>
    <row r="52" spans="2:8" hidden="1" outlineLevel="1" x14ac:dyDescent="0.2">
      <c r="B52" s="43" t="s">
        <v>15</v>
      </c>
      <c r="D52" s="14">
        <v>696</v>
      </c>
      <c r="E52" s="14">
        <v>1689</v>
      </c>
      <c r="F52" s="14">
        <v>1125</v>
      </c>
      <c r="G52" s="14">
        <v>469</v>
      </c>
      <c r="H52" s="14">
        <f>SUM(D52:G52)</f>
        <v>3979</v>
      </c>
    </row>
    <row r="53" spans="2:8" hidden="1" outlineLevel="1" x14ac:dyDescent="0.2">
      <c r="B53" t="s">
        <v>13</v>
      </c>
      <c r="D53" s="7">
        <v>266</v>
      </c>
      <c r="E53" s="7">
        <v>952</v>
      </c>
      <c r="F53" s="7">
        <v>532</v>
      </c>
      <c r="G53" s="7">
        <v>295</v>
      </c>
      <c r="H53" s="48">
        <f t="shared" ref="H53:H63" si="4">SUM(D53:G53)</f>
        <v>2045</v>
      </c>
    </row>
    <row r="54" spans="2:8" hidden="1" outlineLevel="1" x14ac:dyDescent="0.2">
      <c r="B54" t="s">
        <v>14</v>
      </c>
      <c r="D54" s="7">
        <v>430</v>
      </c>
      <c r="E54" s="7">
        <v>737</v>
      </c>
      <c r="F54" s="7">
        <v>593</v>
      </c>
      <c r="G54" s="7">
        <v>173</v>
      </c>
      <c r="H54" s="48">
        <f t="shared" si="4"/>
        <v>1933</v>
      </c>
    </row>
    <row r="55" spans="2:8" hidden="1" outlineLevel="1" x14ac:dyDescent="0.2">
      <c r="B55" s="43" t="s">
        <v>16</v>
      </c>
      <c r="D55" s="14">
        <v>492</v>
      </c>
      <c r="E55" s="14">
        <v>1261</v>
      </c>
      <c r="F55" s="14">
        <v>648</v>
      </c>
      <c r="G55" s="14">
        <v>593</v>
      </c>
      <c r="H55" s="14">
        <f t="shared" si="4"/>
        <v>2994</v>
      </c>
    </row>
    <row r="56" spans="2:8" hidden="1" outlineLevel="1" x14ac:dyDescent="0.2">
      <c r="B56" t="s">
        <v>13</v>
      </c>
      <c r="D56" s="7">
        <v>195</v>
      </c>
      <c r="E56" s="7">
        <v>574</v>
      </c>
      <c r="F56" s="7">
        <v>329</v>
      </c>
      <c r="G56" s="7">
        <v>297</v>
      </c>
      <c r="H56" s="48">
        <f t="shared" si="4"/>
        <v>1395</v>
      </c>
    </row>
    <row r="57" spans="2:8" hidden="1" outlineLevel="1" x14ac:dyDescent="0.2">
      <c r="B57" t="s">
        <v>14</v>
      </c>
      <c r="D57" s="7">
        <v>297</v>
      </c>
      <c r="E57" s="7">
        <v>687</v>
      </c>
      <c r="F57" s="7">
        <v>319</v>
      </c>
      <c r="G57" s="7">
        <v>296</v>
      </c>
      <c r="H57" s="48">
        <f t="shared" si="4"/>
        <v>1599</v>
      </c>
    </row>
    <row r="58" spans="2:8" hidden="1" outlineLevel="1" x14ac:dyDescent="0.2">
      <c r="B58" s="43" t="s">
        <v>17</v>
      </c>
      <c r="D58" s="14">
        <v>213</v>
      </c>
      <c r="E58" s="14">
        <v>900</v>
      </c>
      <c r="F58" s="14">
        <v>862</v>
      </c>
      <c r="G58" s="14">
        <v>837</v>
      </c>
      <c r="H58" s="14">
        <f t="shared" si="4"/>
        <v>2812</v>
      </c>
    </row>
    <row r="59" spans="2:8" hidden="1" outlineLevel="1" x14ac:dyDescent="0.2">
      <c r="B59" t="s">
        <v>13</v>
      </c>
      <c r="D59" s="7">
        <v>70</v>
      </c>
      <c r="E59" s="7">
        <v>441</v>
      </c>
      <c r="F59" s="7">
        <v>390</v>
      </c>
      <c r="G59" s="7">
        <v>356</v>
      </c>
      <c r="H59" s="48">
        <f t="shared" si="4"/>
        <v>1257</v>
      </c>
    </row>
    <row r="60" spans="2:8" hidden="1" outlineLevel="1" x14ac:dyDescent="0.2">
      <c r="B60" t="s">
        <v>14</v>
      </c>
      <c r="D60" s="7">
        <v>143</v>
      </c>
      <c r="E60" s="7">
        <v>459</v>
      </c>
      <c r="F60" s="7">
        <v>472</v>
      </c>
      <c r="G60" s="7">
        <v>481</v>
      </c>
      <c r="H60" s="48">
        <f t="shared" si="4"/>
        <v>1555</v>
      </c>
    </row>
    <row r="61" spans="2:8" hidden="1" outlineLevel="1" x14ac:dyDescent="0.2">
      <c r="B61" s="43" t="s">
        <v>18</v>
      </c>
      <c r="D61" s="14">
        <v>0</v>
      </c>
      <c r="E61" s="14">
        <v>492</v>
      </c>
      <c r="F61" s="14">
        <v>881</v>
      </c>
      <c r="G61" s="14">
        <v>1622</v>
      </c>
      <c r="H61" s="14">
        <f t="shared" si="4"/>
        <v>2995</v>
      </c>
    </row>
    <row r="62" spans="2:8" hidden="1" outlineLevel="1" x14ac:dyDescent="0.2">
      <c r="B62" t="s">
        <v>13</v>
      </c>
      <c r="D62" s="7">
        <v>0</v>
      </c>
      <c r="E62" s="7">
        <v>175</v>
      </c>
      <c r="F62" s="7">
        <v>460</v>
      </c>
      <c r="G62" s="7">
        <v>1164</v>
      </c>
      <c r="H62" s="48">
        <f t="shared" si="4"/>
        <v>1799</v>
      </c>
    </row>
    <row r="63" spans="2:8" hidden="1" outlineLevel="1" x14ac:dyDescent="0.2">
      <c r="B63" t="s">
        <v>14</v>
      </c>
      <c r="D63" s="7">
        <v>0</v>
      </c>
      <c r="E63" s="7">
        <v>317</v>
      </c>
      <c r="F63" s="7">
        <v>421</v>
      </c>
      <c r="G63" s="7">
        <v>458</v>
      </c>
      <c r="H63" s="48">
        <f t="shared" si="4"/>
        <v>1196</v>
      </c>
    </row>
    <row r="64" spans="2:8" hidden="1" outlineLevel="1" x14ac:dyDescent="0.2">
      <c r="D64" s="7"/>
      <c r="E64" s="7"/>
      <c r="F64" s="7"/>
      <c r="G64" s="7"/>
      <c r="H64" s="7"/>
    </row>
    <row r="65" spans="2:8" hidden="1" outlineLevel="1" x14ac:dyDescent="0.2">
      <c r="B65" s="1" t="s">
        <v>11</v>
      </c>
      <c r="D65" s="14">
        <f>SUM(D49+D52+D55+D58+D61)</f>
        <v>2659</v>
      </c>
      <c r="E65" s="14">
        <f t="shared" ref="E65:G67" si="5">SUM(E49+E52+E55+E58+E61)</f>
        <v>5885</v>
      </c>
      <c r="F65" s="14">
        <f t="shared" si="5"/>
        <v>4283</v>
      </c>
      <c r="G65" s="14">
        <f t="shared" si="5"/>
        <v>4003</v>
      </c>
      <c r="H65" s="14">
        <f>SUM(E65:G65)</f>
        <v>14171</v>
      </c>
    </row>
    <row r="66" spans="2:8" hidden="1" outlineLevel="1" x14ac:dyDescent="0.2">
      <c r="B66" t="s">
        <v>13</v>
      </c>
      <c r="D66" s="7">
        <f>SUM(D50+D53+D56+D59+D62)</f>
        <v>1033</v>
      </c>
      <c r="E66" s="7">
        <f t="shared" si="5"/>
        <v>2908</v>
      </c>
      <c r="F66" s="7">
        <f t="shared" si="5"/>
        <v>2007</v>
      </c>
      <c r="G66" s="7">
        <f t="shared" si="5"/>
        <v>2378</v>
      </c>
      <c r="H66" s="48">
        <f>SUM(E66:G66)</f>
        <v>7293</v>
      </c>
    </row>
    <row r="67" spans="2:8" hidden="1" outlineLevel="1" x14ac:dyDescent="0.2">
      <c r="B67" t="s">
        <v>14</v>
      </c>
      <c r="D67" s="7">
        <f>SUM(D51+D54+D57+D60+D63)</f>
        <v>1626</v>
      </c>
      <c r="E67" s="7">
        <f t="shared" si="5"/>
        <v>2977</v>
      </c>
      <c r="F67" s="7">
        <f t="shared" si="5"/>
        <v>2276</v>
      </c>
      <c r="G67" s="7">
        <f t="shared" si="5"/>
        <v>1624</v>
      </c>
      <c r="H67" s="48">
        <f>SUM(E67:G67)</f>
        <v>6877</v>
      </c>
    </row>
    <row r="68" spans="2:8" hidden="1" outlineLevel="1" x14ac:dyDescent="0.2"/>
    <row r="69" spans="2:8" collapsed="1" x14ac:dyDescent="0.2"/>
    <row r="70" spans="2:8" ht="15" x14ac:dyDescent="0.25">
      <c r="B70" s="45">
        <v>1995</v>
      </c>
      <c r="C70" s="44"/>
      <c r="D70" s="46" t="s">
        <v>7</v>
      </c>
      <c r="E70" s="46" t="s">
        <v>8</v>
      </c>
      <c r="F70" s="46" t="s">
        <v>9</v>
      </c>
      <c r="G70" s="46" t="s">
        <v>10</v>
      </c>
      <c r="H70" s="2" t="s">
        <v>11</v>
      </c>
    </row>
    <row r="72" spans="2:8" x14ac:dyDescent="0.2">
      <c r="B72" s="43" t="s">
        <v>12</v>
      </c>
      <c r="D72" s="14">
        <v>1650</v>
      </c>
      <c r="E72" s="14">
        <v>2010</v>
      </c>
      <c r="F72" s="14">
        <v>658</v>
      </c>
      <c r="G72" s="14">
        <v>618</v>
      </c>
      <c r="H72" s="14">
        <f>SUM(D72:G72)</f>
        <v>4936</v>
      </c>
    </row>
    <row r="73" spans="2:8" x14ac:dyDescent="0.2">
      <c r="B73" t="s">
        <v>13</v>
      </c>
      <c r="D73" s="7">
        <v>784</v>
      </c>
      <c r="E73" s="7">
        <v>948</v>
      </c>
      <c r="F73" s="7">
        <v>252</v>
      </c>
      <c r="G73" s="7">
        <v>222</v>
      </c>
      <c r="H73" s="48">
        <f t="shared" ref="H73:H88" si="6">SUM(D73:G73)</f>
        <v>2206</v>
      </c>
    </row>
    <row r="74" spans="2:8" x14ac:dyDescent="0.2">
      <c r="B74" t="s">
        <v>14</v>
      </c>
      <c r="D74" s="7">
        <v>866</v>
      </c>
      <c r="E74" s="7">
        <v>1062</v>
      </c>
      <c r="F74" s="7">
        <v>406</v>
      </c>
      <c r="G74" s="7">
        <v>396</v>
      </c>
      <c r="H74" s="48">
        <f t="shared" si="6"/>
        <v>2730</v>
      </c>
    </row>
    <row r="75" spans="2:8" x14ac:dyDescent="0.2">
      <c r="B75" s="43" t="s">
        <v>15</v>
      </c>
      <c r="D75" s="14">
        <v>708</v>
      </c>
      <c r="E75" s="14">
        <v>1884</v>
      </c>
      <c r="F75" s="14">
        <v>1204</v>
      </c>
      <c r="G75" s="14">
        <v>717</v>
      </c>
      <c r="H75" s="14">
        <f t="shared" si="6"/>
        <v>4513</v>
      </c>
    </row>
    <row r="76" spans="2:8" x14ac:dyDescent="0.2">
      <c r="B76" t="s">
        <v>13</v>
      </c>
      <c r="D76" s="7">
        <v>332</v>
      </c>
      <c r="E76" s="7">
        <v>840</v>
      </c>
      <c r="F76" s="7">
        <v>447</v>
      </c>
      <c r="G76" s="7">
        <v>301</v>
      </c>
      <c r="H76" s="48">
        <f t="shared" si="6"/>
        <v>1920</v>
      </c>
    </row>
    <row r="77" spans="2:8" x14ac:dyDescent="0.2">
      <c r="B77" t="s">
        <v>14</v>
      </c>
      <c r="D77" s="7">
        <v>376</v>
      </c>
      <c r="E77" s="7">
        <v>1044</v>
      </c>
      <c r="F77" s="7">
        <v>757</v>
      </c>
      <c r="G77" s="7">
        <v>416</v>
      </c>
      <c r="H77" s="48">
        <f t="shared" si="6"/>
        <v>2593</v>
      </c>
    </row>
    <row r="78" spans="2:8" x14ac:dyDescent="0.2">
      <c r="B78" s="43" t="s">
        <v>16</v>
      </c>
      <c r="D78" s="14">
        <v>332</v>
      </c>
      <c r="E78" s="14">
        <v>1006</v>
      </c>
      <c r="F78" s="14">
        <v>1050</v>
      </c>
      <c r="G78" s="14">
        <v>738</v>
      </c>
      <c r="H78" s="14">
        <f t="shared" si="6"/>
        <v>3126</v>
      </c>
    </row>
    <row r="79" spans="2:8" x14ac:dyDescent="0.2">
      <c r="B79" t="s">
        <v>13</v>
      </c>
      <c r="D79" s="7">
        <v>168</v>
      </c>
      <c r="E79" s="7">
        <v>396</v>
      </c>
      <c r="F79" s="7">
        <v>497</v>
      </c>
      <c r="G79" s="7">
        <v>428</v>
      </c>
      <c r="H79" s="48">
        <f t="shared" si="6"/>
        <v>1489</v>
      </c>
    </row>
    <row r="80" spans="2:8" x14ac:dyDescent="0.2">
      <c r="B80" t="s">
        <v>14</v>
      </c>
      <c r="D80" s="7">
        <v>164</v>
      </c>
      <c r="E80" s="7">
        <v>610</v>
      </c>
      <c r="F80" s="7">
        <v>553</v>
      </c>
      <c r="G80" s="7">
        <v>310</v>
      </c>
      <c r="H80" s="48">
        <f t="shared" si="6"/>
        <v>1637</v>
      </c>
    </row>
    <row r="81" spans="2:8" x14ac:dyDescent="0.2">
      <c r="B81" s="43" t="s">
        <v>17</v>
      </c>
      <c r="D81" s="14">
        <v>184</v>
      </c>
      <c r="E81" s="14">
        <v>802</v>
      </c>
      <c r="F81" s="14">
        <v>1203</v>
      </c>
      <c r="G81" s="14">
        <v>792</v>
      </c>
      <c r="H81" s="14">
        <f t="shared" si="6"/>
        <v>2981</v>
      </c>
    </row>
    <row r="82" spans="2:8" x14ac:dyDescent="0.2">
      <c r="B82" t="s">
        <v>13</v>
      </c>
      <c r="D82" s="7">
        <v>127</v>
      </c>
      <c r="E82" s="7">
        <v>517</v>
      </c>
      <c r="F82" s="7">
        <v>500</v>
      </c>
      <c r="G82" s="7">
        <v>401</v>
      </c>
      <c r="H82" s="48">
        <f t="shared" si="6"/>
        <v>1545</v>
      </c>
    </row>
    <row r="83" spans="2:8" x14ac:dyDescent="0.2">
      <c r="B83" t="s">
        <v>14</v>
      </c>
      <c r="D83" s="7">
        <v>57</v>
      </c>
      <c r="E83" s="7">
        <v>284</v>
      </c>
      <c r="F83" s="7">
        <v>704</v>
      </c>
      <c r="G83" s="7">
        <v>391</v>
      </c>
      <c r="H83" s="48">
        <f t="shared" si="6"/>
        <v>1436</v>
      </c>
    </row>
    <row r="84" spans="2:8" x14ac:dyDescent="0.2">
      <c r="B84" s="43" t="s">
        <v>18</v>
      </c>
      <c r="D84" s="14">
        <v>0</v>
      </c>
      <c r="E84" s="14">
        <v>444</v>
      </c>
      <c r="F84" s="14">
        <v>1239</v>
      </c>
      <c r="G84" s="14">
        <v>1605</v>
      </c>
      <c r="H84" s="14">
        <f t="shared" si="6"/>
        <v>3288</v>
      </c>
    </row>
    <row r="85" spans="2:8" x14ac:dyDescent="0.2">
      <c r="B85" t="s">
        <v>13</v>
      </c>
      <c r="D85" s="7">
        <v>0</v>
      </c>
      <c r="E85" s="7">
        <v>217</v>
      </c>
      <c r="F85" s="7">
        <v>645</v>
      </c>
      <c r="G85" s="7">
        <v>910</v>
      </c>
      <c r="H85" s="48">
        <f t="shared" si="6"/>
        <v>1772</v>
      </c>
    </row>
    <row r="86" spans="2:8" x14ac:dyDescent="0.2">
      <c r="B86" t="s">
        <v>14</v>
      </c>
      <c r="D86" s="7">
        <v>0</v>
      </c>
      <c r="E86" s="7">
        <v>227</v>
      </c>
      <c r="F86" s="7">
        <v>594</v>
      </c>
      <c r="G86" s="7">
        <v>694</v>
      </c>
      <c r="H86" s="48">
        <f t="shared" si="6"/>
        <v>1515</v>
      </c>
    </row>
    <row r="87" spans="2:8" x14ac:dyDescent="0.2">
      <c r="D87" s="47"/>
      <c r="E87" s="47"/>
      <c r="F87" s="47"/>
      <c r="G87" s="47"/>
      <c r="H87" s="14"/>
    </row>
    <row r="88" spans="2:8" x14ac:dyDescent="0.2">
      <c r="B88" s="1" t="s">
        <v>11</v>
      </c>
      <c r="D88" s="14">
        <f>SUM(D72+D75+D78+D81+D84)</f>
        <v>2874</v>
      </c>
      <c r="E88" s="14">
        <f t="shared" ref="E88:G90" si="7">SUM(E72+E75+E78+E81+E84)</f>
        <v>6146</v>
      </c>
      <c r="F88" s="14">
        <f t="shared" si="7"/>
        <v>5354</v>
      </c>
      <c r="G88" s="14">
        <f t="shared" si="7"/>
        <v>4470</v>
      </c>
      <c r="H88" s="14">
        <f t="shared" si="6"/>
        <v>18844</v>
      </c>
    </row>
    <row r="89" spans="2:8" x14ac:dyDescent="0.2">
      <c r="B89" t="s">
        <v>13</v>
      </c>
      <c r="D89" s="48">
        <f>SUM(D73+D76+D79+D82+D85)</f>
        <v>1411</v>
      </c>
      <c r="E89" s="48">
        <f t="shared" si="7"/>
        <v>2918</v>
      </c>
      <c r="F89" s="48">
        <f t="shared" si="7"/>
        <v>2341</v>
      </c>
      <c r="G89" s="48">
        <f t="shared" si="7"/>
        <v>2262</v>
      </c>
      <c r="H89" s="48">
        <f>SUM(D89:G89)</f>
        <v>8932</v>
      </c>
    </row>
    <row r="90" spans="2:8" x14ac:dyDescent="0.2">
      <c r="B90" t="s">
        <v>14</v>
      </c>
      <c r="D90" s="48">
        <f>SUM(D74+D77+D80+D83+D86)</f>
        <v>1463</v>
      </c>
      <c r="E90" s="48">
        <f t="shared" si="7"/>
        <v>3227</v>
      </c>
      <c r="F90" s="48">
        <f t="shared" si="7"/>
        <v>3014</v>
      </c>
      <c r="G90" s="48">
        <f t="shared" si="7"/>
        <v>2207</v>
      </c>
      <c r="H90" s="48">
        <f>SUM(D90:G90)</f>
        <v>9911</v>
      </c>
    </row>
    <row r="92" spans="2:8" ht="15" x14ac:dyDescent="0.25">
      <c r="B92" s="45">
        <v>1996</v>
      </c>
      <c r="C92" s="44"/>
      <c r="D92" s="46" t="s">
        <v>7</v>
      </c>
      <c r="E92" s="46" t="s">
        <v>8</v>
      </c>
      <c r="F92" s="46" t="s">
        <v>9</v>
      </c>
      <c r="G92" s="46" t="s">
        <v>10</v>
      </c>
      <c r="H92" s="2" t="s">
        <v>11</v>
      </c>
    </row>
    <row r="94" spans="2:8" x14ac:dyDescent="0.2">
      <c r="B94" s="43" t="s">
        <v>12</v>
      </c>
      <c r="D94" s="14">
        <v>1340</v>
      </c>
      <c r="E94" s="14">
        <v>1646</v>
      </c>
      <c r="F94" s="14">
        <v>1042</v>
      </c>
      <c r="G94" s="14">
        <v>764</v>
      </c>
      <c r="H94" s="14">
        <f>SUM(D94:G94)</f>
        <v>4792</v>
      </c>
    </row>
    <row r="95" spans="2:8" x14ac:dyDescent="0.2">
      <c r="B95" t="s">
        <v>13</v>
      </c>
      <c r="D95" s="7">
        <v>584</v>
      </c>
      <c r="E95" s="7">
        <v>868</v>
      </c>
      <c r="F95" s="7">
        <v>487</v>
      </c>
      <c r="G95" s="7">
        <v>394</v>
      </c>
      <c r="H95" s="48">
        <f t="shared" ref="H95:H110" si="8">SUM(D95:G95)</f>
        <v>2333</v>
      </c>
    </row>
    <row r="96" spans="2:8" x14ac:dyDescent="0.2">
      <c r="B96" t="s">
        <v>14</v>
      </c>
      <c r="D96" s="7">
        <v>756</v>
      </c>
      <c r="E96" s="7">
        <v>777</v>
      </c>
      <c r="F96" s="7">
        <v>555</v>
      </c>
      <c r="G96" s="7">
        <v>370</v>
      </c>
      <c r="H96" s="48">
        <f t="shared" si="8"/>
        <v>2458</v>
      </c>
    </row>
    <row r="97" spans="2:8" x14ac:dyDescent="0.2">
      <c r="B97" s="43" t="s">
        <v>15</v>
      </c>
      <c r="D97" s="14">
        <v>887</v>
      </c>
      <c r="E97" s="14">
        <v>1903</v>
      </c>
      <c r="F97" s="14">
        <v>1159</v>
      </c>
      <c r="G97" s="14">
        <v>703</v>
      </c>
      <c r="H97" s="14">
        <f t="shared" si="8"/>
        <v>4652</v>
      </c>
    </row>
    <row r="98" spans="2:8" x14ac:dyDescent="0.2">
      <c r="B98" t="s">
        <v>13</v>
      </c>
      <c r="D98" s="7">
        <v>345</v>
      </c>
      <c r="E98" s="7">
        <v>916</v>
      </c>
      <c r="F98" s="7">
        <v>466</v>
      </c>
      <c r="G98" s="7">
        <v>350</v>
      </c>
      <c r="H98" s="48">
        <f t="shared" si="8"/>
        <v>2077</v>
      </c>
    </row>
    <row r="99" spans="2:8" x14ac:dyDescent="0.2">
      <c r="B99" t="s">
        <v>14</v>
      </c>
      <c r="D99" s="7">
        <v>542</v>
      </c>
      <c r="E99" s="7">
        <v>987</v>
      </c>
      <c r="F99" s="7">
        <v>694</v>
      </c>
      <c r="G99" s="7">
        <v>353</v>
      </c>
      <c r="H99" s="48">
        <f t="shared" si="8"/>
        <v>2576</v>
      </c>
    </row>
    <row r="100" spans="2:8" x14ac:dyDescent="0.2">
      <c r="B100" s="43" t="s">
        <v>16</v>
      </c>
      <c r="D100" s="14">
        <v>185</v>
      </c>
      <c r="E100" s="14">
        <v>1072</v>
      </c>
      <c r="F100" s="14">
        <v>1064</v>
      </c>
      <c r="G100" s="14">
        <v>615</v>
      </c>
      <c r="H100" s="14">
        <f t="shared" si="8"/>
        <v>2936</v>
      </c>
    </row>
    <row r="101" spans="2:8" x14ac:dyDescent="0.2">
      <c r="B101" t="s">
        <v>13</v>
      </c>
      <c r="D101" s="7">
        <v>143</v>
      </c>
      <c r="E101" s="7">
        <v>514</v>
      </c>
      <c r="F101" s="7">
        <v>424</v>
      </c>
      <c r="G101" s="7">
        <v>294</v>
      </c>
      <c r="H101" s="48">
        <f t="shared" si="8"/>
        <v>1375</v>
      </c>
    </row>
    <row r="102" spans="2:8" x14ac:dyDescent="0.2">
      <c r="B102" t="s">
        <v>14</v>
      </c>
      <c r="D102" s="7">
        <v>42</v>
      </c>
      <c r="E102" s="7">
        <v>558</v>
      </c>
      <c r="F102" s="7">
        <v>640</v>
      </c>
      <c r="G102" s="7">
        <v>321</v>
      </c>
      <c r="H102" s="48">
        <f t="shared" si="8"/>
        <v>1561</v>
      </c>
    </row>
    <row r="103" spans="2:8" x14ac:dyDescent="0.2">
      <c r="B103" s="43" t="s">
        <v>17</v>
      </c>
      <c r="D103" s="14">
        <v>116</v>
      </c>
      <c r="E103" s="14">
        <v>1036</v>
      </c>
      <c r="F103" s="14">
        <v>1184</v>
      </c>
      <c r="G103" s="14">
        <v>1071</v>
      </c>
      <c r="H103" s="14">
        <f t="shared" si="8"/>
        <v>3407</v>
      </c>
    </row>
    <row r="104" spans="2:8" x14ac:dyDescent="0.2">
      <c r="B104" t="s">
        <v>13</v>
      </c>
      <c r="D104" s="7">
        <v>64</v>
      </c>
      <c r="E104" s="7">
        <v>511</v>
      </c>
      <c r="F104" s="7">
        <v>573</v>
      </c>
      <c r="G104" s="7">
        <v>721</v>
      </c>
      <c r="H104" s="48">
        <f t="shared" si="8"/>
        <v>1869</v>
      </c>
    </row>
    <row r="105" spans="2:8" x14ac:dyDescent="0.2">
      <c r="B105" t="s">
        <v>14</v>
      </c>
      <c r="D105" s="7">
        <v>52</v>
      </c>
      <c r="E105" s="7">
        <v>525</v>
      </c>
      <c r="F105" s="7">
        <v>611</v>
      </c>
      <c r="G105" s="7">
        <v>349</v>
      </c>
      <c r="H105" s="48">
        <f t="shared" si="8"/>
        <v>1537</v>
      </c>
    </row>
    <row r="106" spans="2:8" x14ac:dyDescent="0.2">
      <c r="B106" s="43" t="s">
        <v>18</v>
      </c>
      <c r="D106" s="14">
        <v>0</v>
      </c>
      <c r="E106" s="14">
        <v>508</v>
      </c>
      <c r="F106" s="14">
        <v>1106</v>
      </c>
      <c r="G106" s="14">
        <v>1970</v>
      </c>
      <c r="H106" s="14">
        <f t="shared" si="8"/>
        <v>3584</v>
      </c>
    </row>
    <row r="107" spans="2:8" x14ac:dyDescent="0.2">
      <c r="B107" t="s">
        <v>13</v>
      </c>
      <c r="D107" s="7">
        <v>0</v>
      </c>
      <c r="E107" s="7">
        <v>255</v>
      </c>
      <c r="F107" s="7">
        <v>608</v>
      </c>
      <c r="G107" s="7">
        <v>1167</v>
      </c>
      <c r="H107" s="48">
        <f t="shared" si="8"/>
        <v>2030</v>
      </c>
    </row>
    <row r="108" spans="2:8" x14ac:dyDescent="0.2">
      <c r="B108" t="s">
        <v>14</v>
      </c>
      <c r="D108" s="7">
        <v>0</v>
      </c>
      <c r="E108" s="7">
        <v>252</v>
      </c>
      <c r="F108" s="7">
        <v>499</v>
      </c>
      <c r="G108" s="7">
        <v>803</v>
      </c>
      <c r="H108" s="48">
        <f t="shared" si="8"/>
        <v>1554</v>
      </c>
    </row>
    <row r="109" spans="2:8" x14ac:dyDescent="0.2">
      <c r="D109" s="47"/>
      <c r="E109" s="47"/>
      <c r="F109" s="47"/>
      <c r="G109" s="47"/>
      <c r="H109" s="14"/>
    </row>
    <row r="110" spans="2:8" x14ac:dyDescent="0.2">
      <c r="B110" s="1" t="s">
        <v>11</v>
      </c>
      <c r="D110" s="14">
        <f t="shared" ref="D110:G112" si="9">SUM(D94+D97+D100+D103+D106)</f>
        <v>2528</v>
      </c>
      <c r="E110" s="14">
        <f t="shared" si="9"/>
        <v>6165</v>
      </c>
      <c r="F110" s="14">
        <f t="shared" si="9"/>
        <v>5555</v>
      </c>
      <c r="G110" s="14">
        <f t="shared" si="9"/>
        <v>5123</v>
      </c>
      <c r="H110" s="14">
        <f t="shared" si="8"/>
        <v>19371</v>
      </c>
    </row>
    <row r="111" spans="2:8" x14ac:dyDescent="0.2">
      <c r="B111" t="s">
        <v>13</v>
      </c>
      <c r="D111" s="48">
        <f t="shared" si="9"/>
        <v>1136</v>
      </c>
      <c r="E111" s="48">
        <f t="shared" si="9"/>
        <v>3064</v>
      </c>
      <c r="F111" s="48">
        <f t="shared" si="9"/>
        <v>2558</v>
      </c>
      <c r="G111" s="48">
        <f t="shared" si="9"/>
        <v>2926</v>
      </c>
      <c r="H111" s="48">
        <f>SUM(D111:G111)</f>
        <v>9684</v>
      </c>
    </row>
    <row r="112" spans="2:8" x14ac:dyDescent="0.2">
      <c r="B112" t="s">
        <v>14</v>
      </c>
      <c r="D112" s="48">
        <f t="shared" si="9"/>
        <v>1392</v>
      </c>
      <c r="E112" s="48">
        <f t="shared" si="9"/>
        <v>3099</v>
      </c>
      <c r="F112" s="48">
        <f t="shared" si="9"/>
        <v>2999</v>
      </c>
      <c r="G112" s="48">
        <f t="shared" si="9"/>
        <v>2196</v>
      </c>
      <c r="H112" s="48">
        <f>SUM(D112:G112)</f>
        <v>9686</v>
      </c>
    </row>
  </sheetData>
  <customSheetViews>
    <customSheetView guid="{F4665436-DFC3-47B1-A482-DE3E62B43168}" hiddenRows="1" state="hidden" showRuler="0">
      <selection activeCell="B1" sqref="B1"/>
      <pageMargins left="0.75" right="0.75" top="1" bottom="1" header="0.5" footer="0.5"/>
      <pageSetup orientation="portrait" r:id="rId1"/>
      <headerFooter alignWithMargins="0"/>
    </customSheetView>
  </customSheetViews>
  <phoneticPr fontId="8" type="noConversion"/>
  <pageMargins left="0.75" right="0.75" top="1" bottom="1" header="0.5" footer="0.5"/>
  <pageSetup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B1" sqref="B1"/>
    </sheetView>
  </sheetViews>
  <sheetFormatPr defaultRowHeight="12.75" x14ac:dyDescent="0.2"/>
  <cols>
    <col min="1" max="1" width="8.85546875" customWidth="1"/>
    <col min="2" max="2" width="10" customWidth="1"/>
    <col min="3" max="3" width="8" customWidth="1"/>
  </cols>
  <sheetData>
    <row r="1" spans="1:8" ht="15.75" x14ac:dyDescent="0.25">
      <c r="A1" s="10" t="e">
        <f>#REF!+0.01</f>
        <v>#REF!</v>
      </c>
      <c r="B1" s="49" t="s">
        <v>19</v>
      </c>
      <c r="C1" s="50"/>
      <c r="D1" s="50"/>
      <c r="E1" s="50"/>
      <c r="F1" s="50"/>
      <c r="G1" s="50"/>
      <c r="H1" s="50"/>
    </row>
    <row r="4" spans="1:8" x14ac:dyDescent="0.2">
      <c r="B4" s="51" t="s">
        <v>20</v>
      </c>
      <c r="C4" s="52"/>
      <c r="D4" s="46" t="s">
        <v>7</v>
      </c>
      <c r="E4" s="46" t="s">
        <v>8</v>
      </c>
      <c r="F4" s="46" t="s">
        <v>9</v>
      </c>
      <c r="G4" s="46" t="s">
        <v>10</v>
      </c>
      <c r="H4" s="2" t="s">
        <v>11</v>
      </c>
    </row>
    <row r="5" spans="1:8" x14ac:dyDescent="0.2">
      <c r="B5" s="1"/>
    </row>
    <row r="6" spans="1:8" x14ac:dyDescent="0.2">
      <c r="B6" s="21" t="s">
        <v>21</v>
      </c>
      <c r="C6" s="6"/>
    </row>
    <row r="7" spans="1:8" x14ac:dyDescent="0.2">
      <c r="B7" s="6">
        <v>1992</v>
      </c>
      <c r="C7" s="6"/>
      <c r="D7" s="7">
        <v>816</v>
      </c>
      <c r="E7" s="7">
        <v>578</v>
      </c>
      <c r="F7" s="7">
        <v>285</v>
      </c>
      <c r="G7" s="7">
        <v>258</v>
      </c>
      <c r="H7" s="14">
        <f>SUM(D7:G7)</f>
        <v>1937</v>
      </c>
    </row>
    <row r="8" spans="1:8" x14ac:dyDescent="0.2">
      <c r="B8" s="6">
        <v>1993</v>
      </c>
      <c r="C8" s="6"/>
      <c r="D8" s="7">
        <v>829</v>
      </c>
      <c r="E8" s="7">
        <v>465</v>
      </c>
      <c r="F8" s="7">
        <v>265</v>
      </c>
      <c r="G8" s="7">
        <v>324</v>
      </c>
      <c r="H8" s="14">
        <f t="shared" ref="H8:H23" si="0">SUM(D8:G8)</f>
        <v>1883</v>
      </c>
    </row>
    <row r="9" spans="1:8" x14ac:dyDescent="0.2">
      <c r="B9" s="6">
        <v>1994</v>
      </c>
      <c r="C9" s="6"/>
      <c r="D9" s="7">
        <v>858</v>
      </c>
      <c r="E9" s="7">
        <v>355</v>
      </c>
      <c r="F9" s="7">
        <v>245</v>
      </c>
      <c r="G9" s="7">
        <v>214</v>
      </c>
      <c r="H9" s="14">
        <f t="shared" si="0"/>
        <v>1672</v>
      </c>
    </row>
    <row r="10" spans="1:8" x14ac:dyDescent="0.2">
      <c r="B10" s="6">
        <v>1995</v>
      </c>
      <c r="C10" s="6"/>
      <c r="D10" s="7">
        <v>1023</v>
      </c>
      <c r="E10" s="7">
        <v>742</v>
      </c>
      <c r="F10" s="7">
        <v>194</v>
      </c>
      <c r="G10" s="7">
        <v>286</v>
      </c>
      <c r="H10" s="14">
        <f t="shared" si="0"/>
        <v>2245</v>
      </c>
    </row>
    <row r="11" spans="1:8" x14ac:dyDescent="0.2">
      <c r="B11" s="6">
        <v>1996</v>
      </c>
      <c r="C11" s="6"/>
      <c r="D11" s="7">
        <v>839</v>
      </c>
      <c r="E11" s="7">
        <v>478</v>
      </c>
      <c r="F11" s="7">
        <v>438</v>
      </c>
      <c r="G11" s="7">
        <v>422</v>
      </c>
      <c r="H11" s="14">
        <f t="shared" si="0"/>
        <v>2177</v>
      </c>
    </row>
    <row r="12" spans="1:8" x14ac:dyDescent="0.2">
      <c r="D12" s="7"/>
      <c r="E12" s="7"/>
      <c r="F12" s="7"/>
      <c r="G12" s="7"/>
      <c r="H12" s="7"/>
    </row>
    <row r="13" spans="1:8" x14ac:dyDescent="0.2">
      <c r="B13" s="53" t="s">
        <v>15</v>
      </c>
      <c r="C13" s="6"/>
      <c r="D13" s="7"/>
      <c r="E13" s="7"/>
      <c r="F13" s="7"/>
      <c r="G13" s="7"/>
      <c r="H13" s="7"/>
    </row>
    <row r="14" spans="1:8" x14ac:dyDescent="0.2">
      <c r="B14" s="6">
        <v>1992</v>
      </c>
      <c r="C14" s="6"/>
      <c r="D14" s="7">
        <v>615</v>
      </c>
      <c r="E14" s="7">
        <v>525</v>
      </c>
      <c r="F14" s="7">
        <v>172</v>
      </c>
      <c r="G14" s="7">
        <v>307</v>
      </c>
      <c r="H14" s="14">
        <f t="shared" si="0"/>
        <v>1619</v>
      </c>
    </row>
    <row r="15" spans="1:8" x14ac:dyDescent="0.2">
      <c r="B15" s="6">
        <v>1993</v>
      </c>
      <c r="C15" s="6"/>
      <c r="D15" s="7">
        <v>606</v>
      </c>
      <c r="E15" s="7">
        <v>602</v>
      </c>
      <c r="F15" s="7">
        <v>372</v>
      </c>
      <c r="G15" s="7">
        <v>340</v>
      </c>
      <c r="H15" s="14">
        <f t="shared" si="0"/>
        <v>1920</v>
      </c>
    </row>
    <row r="16" spans="1:8" x14ac:dyDescent="0.2">
      <c r="B16" s="6">
        <v>1994</v>
      </c>
      <c r="C16" s="6"/>
      <c r="D16" s="7">
        <v>563</v>
      </c>
      <c r="E16" s="7">
        <v>779</v>
      </c>
      <c r="F16" s="7">
        <v>368</v>
      </c>
      <c r="G16" s="7">
        <v>234</v>
      </c>
      <c r="H16" s="14">
        <f t="shared" si="0"/>
        <v>1944</v>
      </c>
    </row>
    <row r="17" spans="2:8" x14ac:dyDescent="0.2">
      <c r="B17" s="6">
        <v>1995</v>
      </c>
      <c r="C17" s="6"/>
      <c r="D17" s="7">
        <v>540</v>
      </c>
      <c r="E17" s="7">
        <v>653</v>
      </c>
      <c r="F17" s="7">
        <v>384</v>
      </c>
      <c r="G17" s="7">
        <v>347</v>
      </c>
      <c r="H17" s="14">
        <f t="shared" si="0"/>
        <v>1924</v>
      </c>
    </row>
    <row r="18" spans="2:8" x14ac:dyDescent="0.2">
      <c r="B18" s="6">
        <v>1996</v>
      </c>
      <c r="C18" s="6"/>
      <c r="D18" s="7">
        <v>686</v>
      </c>
      <c r="E18" s="7">
        <v>741</v>
      </c>
      <c r="F18" s="7">
        <v>338</v>
      </c>
      <c r="G18" s="7">
        <v>454</v>
      </c>
      <c r="H18" s="14">
        <f t="shared" si="0"/>
        <v>2219</v>
      </c>
    </row>
    <row r="19" spans="2:8" x14ac:dyDescent="0.2">
      <c r="D19" s="7"/>
      <c r="E19" s="7"/>
      <c r="F19" s="7"/>
      <c r="G19" s="7"/>
      <c r="H19" s="7"/>
    </row>
    <row r="20" spans="2:8" x14ac:dyDescent="0.2">
      <c r="B20" s="53" t="s">
        <v>16</v>
      </c>
      <c r="C20" s="6"/>
      <c r="D20" s="7"/>
      <c r="E20" s="7"/>
      <c r="F20" s="7"/>
      <c r="G20" s="7"/>
      <c r="H20" s="7"/>
    </row>
    <row r="21" spans="2:8" x14ac:dyDescent="0.2">
      <c r="B21" s="6">
        <v>1992</v>
      </c>
      <c r="C21" s="6"/>
      <c r="D21" s="7">
        <v>252</v>
      </c>
      <c r="E21" s="7">
        <v>420</v>
      </c>
      <c r="F21" s="7">
        <v>396</v>
      </c>
      <c r="G21" s="7">
        <v>490</v>
      </c>
      <c r="H21" s="14">
        <f t="shared" si="0"/>
        <v>1558</v>
      </c>
    </row>
    <row r="22" spans="2:8" x14ac:dyDescent="0.2">
      <c r="B22" s="6">
        <v>1993</v>
      </c>
      <c r="C22" s="6"/>
      <c r="D22" s="7">
        <v>350</v>
      </c>
      <c r="E22" s="7">
        <v>541</v>
      </c>
      <c r="F22" s="7">
        <v>340</v>
      </c>
      <c r="G22" s="7">
        <v>361</v>
      </c>
      <c r="H22" s="14">
        <f t="shared" si="0"/>
        <v>1592</v>
      </c>
    </row>
    <row r="23" spans="2:8" x14ac:dyDescent="0.2">
      <c r="B23" s="6">
        <v>1994</v>
      </c>
      <c r="C23" s="6"/>
      <c r="D23" s="7">
        <v>390</v>
      </c>
      <c r="E23" s="7">
        <v>626</v>
      </c>
      <c r="F23" s="7">
        <v>309</v>
      </c>
      <c r="G23" s="7">
        <v>429</v>
      </c>
      <c r="H23" s="14">
        <f t="shared" si="0"/>
        <v>1754</v>
      </c>
    </row>
    <row r="24" spans="2:8" x14ac:dyDescent="0.2">
      <c r="B24" s="6">
        <v>1995</v>
      </c>
      <c r="C24" s="6"/>
      <c r="D24" s="7">
        <v>279</v>
      </c>
      <c r="E24" s="7">
        <v>486</v>
      </c>
      <c r="F24" s="7">
        <v>423</v>
      </c>
      <c r="G24" s="7">
        <v>401</v>
      </c>
      <c r="H24" s="14">
        <f t="shared" ref="H24:H39" si="1">SUM(D24:G24)</f>
        <v>1589</v>
      </c>
    </row>
    <row r="25" spans="2:8" x14ac:dyDescent="0.2">
      <c r="B25" s="6">
        <v>1996</v>
      </c>
      <c r="C25" s="6"/>
      <c r="D25" s="7">
        <v>153</v>
      </c>
      <c r="E25" s="7">
        <v>486</v>
      </c>
      <c r="F25" s="7">
        <v>437</v>
      </c>
      <c r="G25" s="7">
        <v>390</v>
      </c>
      <c r="H25" s="14">
        <f t="shared" si="1"/>
        <v>1466</v>
      </c>
    </row>
    <row r="26" spans="2:8" x14ac:dyDescent="0.2">
      <c r="D26" s="7"/>
      <c r="E26" s="7"/>
      <c r="F26" s="7"/>
      <c r="G26" s="7"/>
      <c r="H26" s="7"/>
    </row>
    <row r="27" spans="2:8" x14ac:dyDescent="0.2">
      <c r="B27" s="53" t="s">
        <v>17</v>
      </c>
      <c r="C27" s="6"/>
      <c r="D27" s="7"/>
      <c r="E27" s="7"/>
      <c r="F27" s="7"/>
      <c r="G27" s="7"/>
      <c r="H27" s="7"/>
    </row>
    <row r="28" spans="2:8" x14ac:dyDescent="0.2">
      <c r="B28" s="6">
        <v>1992</v>
      </c>
      <c r="C28" s="6"/>
      <c r="D28" s="7">
        <v>179</v>
      </c>
      <c r="E28" s="7">
        <v>677</v>
      </c>
      <c r="F28" s="7">
        <v>389</v>
      </c>
      <c r="G28" s="7">
        <v>418</v>
      </c>
      <c r="H28" s="14">
        <f t="shared" si="1"/>
        <v>1663</v>
      </c>
    </row>
    <row r="29" spans="2:8" x14ac:dyDescent="0.2">
      <c r="B29" s="6">
        <v>1993</v>
      </c>
      <c r="C29" s="6"/>
      <c r="D29" s="7">
        <v>158</v>
      </c>
      <c r="E29" s="7">
        <v>635</v>
      </c>
      <c r="F29" s="7">
        <v>254</v>
      </c>
      <c r="G29" s="7">
        <v>574</v>
      </c>
      <c r="H29" s="14">
        <f t="shared" si="1"/>
        <v>1621</v>
      </c>
    </row>
    <row r="30" spans="2:8" x14ac:dyDescent="0.2">
      <c r="B30" s="6">
        <v>1994</v>
      </c>
      <c r="C30" s="6"/>
      <c r="D30" s="7">
        <v>192</v>
      </c>
      <c r="E30" s="7">
        <v>624</v>
      </c>
      <c r="F30" s="7">
        <v>482</v>
      </c>
      <c r="G30" s="7">
        <v>653</v>
      </c>
      <c r="H30" s="14">
        <f t="shared" si="1"/>
        <v>1951</v>
      </c>
    </row>
    <row r="31" spans="2:8" x14ac:dyDescent="0.2">
      <c r="B31" s="6">
        <v>1995</v>
      </c>
      <c r="C31" s="6"/>
      <c r="D31" s="7">
        <v>163</v>
      </c>
      <c r="E31" s="7">
        <v>511</v>
      </c>
      <c r="F31" s="7">
        <v>712</v>
      </c>
      <c r="G31" s="7">
        <v>562</v>
      </c>
      <c r="H31" s="14">
        <f t="shared" si="1"/>
        <v>1948</v>
      </c>
    </row>
    <row r="32" spans="2:8" x14ac:dyDescent="0.2">
      <c r="B32" s="6">
        <v>1996</v>
      </c>
      <c r="C32" s="6"/>
      <c r="D32" s="7">
        <v>116</v>
      </c>
      <c r="E32" s="7">
        <v>673</v>
      </c>
      <c r="F32" s="7">
        <v>513</v>
      </c>
      <c r="G32" s="7">
        <v>663</v>
      </c>
      <c r="H32" s="14">
        <f t="shared" si="1"/>
        <v>1965</v>
      </c>
    </row>
    <row r="33" spans="2:8" x14ac:dyDescent="0.2">
      <c r="D33" s="7"/>
      <c r="E33" s="7"/>
      <c r="F33" s="7"/>
      <c r="G33" s="7"/>
      <c r="H33" s="7"/>
    </row>
    <row r="34" spans="2:8" x14ac:dyDescent="0.2">
      <c r="B34" s="53" t="s">
        <v>22</v>
      </c>
      <c r="C34" s="6"/>
      <c r="D34" s="7"/>
      <c r="E34" s="7"/>
      <c r="F34" s="7"/>
      <c r="G34" s="7"/>
      <c r="H34" s="7"/>
    </row>
    <row r="35" spans="2:8" x14ac:dyDescent="0.2">
      <c r="B35" s="6">
        <v>1992</v>
      </c>
      <c r="C35" s="6"/>
      <c r="D35" s="7">
        <v>0</v>
      </c>
      <c r="E35" s="7">
        <v>380</v>
      </c>
      <c r="F35" s="7">
        <v>703</v>
      </c>
      <c r="G35" s="7">
        <v>1098</v>
      </c>
      <c r="H35" s="14">
        <f t="shared" si="1"/>
        <v>2181</v>
      </c>
    </row>
    <row r="36" spans="2:8" x14ac:dyDescent="0.2">
      <c r="B36" s="6">
        <v>1993</v>
      </c>
      <c r="C36" s="6"/>
      <c r="D36" s="7">
        <v>0</v>
      </c>
      <c r="E36" s="7">
        <v>377</v>
      </c>
      <c r="F36" s="7">
        <v>798</v>
      </c>
      <c r="G36" s="7">
        <v>1114</v>
      </c>
      <c r="H36" s="14">
        <f t="shared" si="1"/>
        <v>2289</v>
      </c>
    </row>
    <row r="37" spans="2:8" x14ac:dyDescent="0.2">
      <c r="B37" s="6">
        <v>1994</v>
      </c>
      <c r="C37" s="6"/>
      <c r="D37" s="7">
        <v>0</v>
      </c>
      <c r="E37" s="7">
        <v>482</v>
      </c>
      <c r="F37" s="7">
        <v>841</v>
      </c>
      <c r="G37" s="7">
        <v>1365</v>
      </c>
      <c r="H37" s="14">
        <f t="shared" si="1"/>
        <v>2688</v>
      </c>
    </row>
    <row r="38" spans="2:8" x14ac:dyDescent="0.2">
      <c r="B38" s="6">
        <v>1995</v>
      </c>
      <c r="C38" s="6"/>
      <c r="D38" s="7">
        <v>0</v>
      </c>
      <c r="E38" s="7">
        <v>385</v>
      </c>
      <c r="F38" s="7">
        <v>997</v>
      </c>
      <c r="G38" s="7">
        <v>1400</v>
      </c>
      <c r="H38" s="14">
        <f t="shared" si="1"/>
        <v>2782</v>
      </c>
    </row>
    <row r="39" spans="2:8" x14ac:dyDescent="0.2">
      <c r="B39" s="6">
        <v>1996</v>
      </c>
      <c r="C39" s="6"/>
      <c r="D39" s="7">
        <v>0</v>
      </c>
      <c r="E39" s="7">
        <v>413</v>
      </c>
      <c r="F39" s="7">
        <v>942</v>
      </c>
      <c r="G39" s="7">
        <v>1526</v>
      </c>
      <c r="H39" s="14">
        <f t="shared" si="1"/>
        <v>2881</v>
      </c>
    </row>
    <row r="40" spans="2:8" x14ac:dyDescent="0.2">
      <c r="D40" s="7"/>
      <c r="E40" s="7"/>
      <c r="F40" s="7"/>
      <c r="G40" s="7"/>
      <c r="H40" s="7"/>
    </row>
    <row r="41" spans="2:8" x14ac:dyDescent="0.2">
      <c r="B41" s="21" t="s">
        <v>11</v>
      </c>
      <c r="C41" s="6"/>
      <c r="D41" s="7"/>
      <c r="E41" s="7"/>
      <c r="F41" s="7"/>
      <c r="G41" s="7"/>
      <c r="H41" s="7"/>
    </row>
    <row r="42" spans="2:8" x14ac:dyDescent="0.2">
      <c r="B42" s="21"/>
      <c r="C42" s="6"/>
      <c r="D42" s="7"/>
      <c r="E42" s="7"/>
      <c r="F42" s="7"/>
      <c r="G42" s="7"/>
      <c r="H42" s="7"/>
    </row>
    <row r="43" spans="2:8" x14ac:dyDescent="0.2">
      <c r="B43" s="21">
        <v>1992</v>
      </c>
      <c r="C43" s="6"/>
      <c r="D43" s="7">
        <f>SUM(D7+D14+D21+D28+D35)</f>
        <v>1862</v>
      </c>
      <c r="E43" s="7">
        <f>SUM(E7+E14+E21+E28+E35)</f>
        <v>2580</v>
      </c>
      <c r="F43" s="7">
        <f>SUM(F7+F14+F21+F28+F35)</f>
        <v>1945</v>
      </c>
      <c r="G43" s="7">
        <f>SUM(G7+G14+G21+G28+G35)</f>
        <v>2571</v>
      </c>
      <c r="H43" s="14">
        <f>SUM(D43:G43)</f>
        <v>8958</v>
      </c>
    </row>
    <row r="44" spans="2:8" x14ac:dyDescent="0.2">
      <c r="B44" s="21">
        <v>1993</v>
      </c>
      <c r="C44" s="6"/>
      <c r="D44" s="7">
        <f t="shared" ref="D44:G47" si="2">SUM(D8+D15+D22+D29+D36)</f>
        <v>1943</v>
      </c>
      <c r="E44" s="7">
        <f t="shared" si="2"/>
        <v>2620</v>
      </c>
      <c r="F44" s="7">
        <f t="shared" si="2"/>
        <v>2029</v>
      </c>
      <c r="G44" s="7">
        <f t="shared" si="2"/>
        <v>2713</v>
      </c>
      <c r="H44" s="14">
        <f>SUM(D44:G44)</f>
        <v>9305</v>
      </c>
    </row>
    <row r="45" spans="2:8" x14ac:dyDescent="0.2">
      <c r="B45" s="21">
        <v>1994</v>
      </c>
      <c r="C45" s="6"/>
      <c r="D45" s="7">
        <f t="shared" si="2"/>
        <v>2003</v>
      </c>
      <c r="E45" s="7">
        <f t="shared" si="2"/>
        <v>2866</v>
      </c>
      <c r="F45" s="7">
        <f t="shared" si="2"/>
        <v>2245</v>
      </c>
      <c r="G45" s="7">
        <f t="shared" si="2"/>
        <v>2895</v>
      </c>
      <c r="H45" s="14">
        <f>SUM(D45:G45)</f>
        <v>10009</v>
      </c>
    </row>
    <row r="46" spans="2:8" x14ac:dyDescent="0.2">
      <c r="B46" s="21">
        <v>1995</v>
      </c>
      <c r="C46" s="6"/>
      <c r="D46" s="7">
        <f t="shared" si="2"/>
        <v>2005</v>
      </c>
      <c r="E46" s="7">
        <f t="shared" si="2"/>
        <v>2777</v>
      </c>
      <c r="F46" s="7">
        <f t="shared" si="2"/>
        <v>2710</v>
      </c>
      <c r="G46" s="7">
        <f t="shared" si="2"/>
        <v>2996</v>
      </c>
      <c r="H46" s="14">
        <f>SUM(D46:G46)</f>
        <v>10488</v>
      </c>
    </row>
    <row r="47" spans="2:8" x14ac:dyDescent="0.2">
      <c r="B47" s="21">
        <v>1996</v>
      </c>
      <c r="C47" s="6"/>
      <c r="D47" s="7">
        <f t="shared" si="2"/>
        <v>1794</v>
      </c>
      <c r="E47" s="7">
        <f t="shared" si="2"/>
        <v>2791</v>
      </c>
      <c r="F47" s="7">
        <f t="shared" si="2"/>
        <v>2668</v>
      </c>
      <c r="G47" s="7">
        <f t="shared" si="2"/>
        <v>3455</v>
      </c>
      <c r="H47" s="14">
        <f>SUM(D47:G47)</f>
        <v>10708</v>
      </c>
    </row>
  </sheetData>
  <customSheetViews>
    <customSheetView guid="{F4665436-DFC3-47B1-A482-DE3E62B43168}" state="hidden" showRuler="0">
      <selection activeCell="B1" sqref="B1"/>
      <pageMargins left="0.75" right="0.75" top="1" bottom="1" header="0.5" footer="0.5"/>
      <pageSetup orientation="portrait" r:id="rId1"/>
      <headerFooter alignWithMargins="0"/>
    </customSheetView>
  </customSheetViews>
  <phoneticPr fontId="8" type="noConversion"/>
  <pageMargins left="0.75" right="0.75" top="1" bottom="1" header="0.5" footer="0.5"/>
  <pageSetup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CG57"/>
  <sheetViews>
    <sheetView zoomScaleNormal="100" zoomScaleSheetLayoutView="90" workbookViewId="0">
      <selection activeCell="H2" sqref="H2"/>
    </sheetView>
  </sheetViews>
  <sheetFormatPr defaultRowHeight="12.75" x14ac:dyDescent="0.2"/>
  <cols>
    <col min="1" max="1" width="9.140625" style="56"/>
    <col min="2" max="2" width="10.140625" style="56" customWidth="1"/>
    <col min="3" max="3" width="30.140625" style="56" customWidth="1"/>
    <col min="4" max="4" width="11.28515625" style="56" bestFit="1" customWidth="1"/>
    <col min="5" max="5" width="12.5703125" style="56" customWidth="1"/>
    <col min="6" max="6" width="13" style="56" customWidth="1"/>
    <col min="7" max="7" width="14.42578125" style="56" customWidth="1"/>
    <col min="8" max="8" width="15.85546875" style="56" customWidth="1"/>
    <col min="9" max="16384" width="9.140625" style="56"/>
  </cols>
  <sheetData>
    <row r="4" spans="2:85" ht="15" x14ac:dyDescent="0.25">
      <c r="D4" s="198"/>
      <c r="E4" s="198"/>
      <c r="F4" s="198"/>
      <c r="H4" s="199" t="s">
        <v>441</v>
      </c>
    </row>
    <row r="8" spans="2:85" ht="15.75" customHeight="1" x14ac:dyDescent="0.25">
      <c r="B8" s="164" t="s">
        <v>411</v>
      </c>
      <c r="C8" s="202" t="s">
        <v>444</v>
      </c>
      <c r="D8" s="202"/>
      <c r="E8" s="202"/>
      <c r="F8" s="202"/>
      <c r="G8" s="202"/>
      <c r="H8" s="202"/>
    </row>
    <row r="9" spans="2:85" ht="15.75" x14ac:dyDescent="0.25">
      <c r="B9" s="165"/>
      <c r="C9" s="140"/>
      <c r="D9" s="140"/>
    </row>
    <row r="10" spans="2:85" ht="39" customHeight="1" x14ac:dyDescent="0.2">
      <c r="B10" s="166"/>
      <c r="C10" s="167" t="s">
        <v>1</v>
      </c>
      <c r="D10" s="168">
        <v>2010</v>
      </c>
      <c r="E10" s="168">
        <v>2011</v>
      </c>
      <c r="F10" s="168">
        <v>2012</v>
      </c>
      <c r="G10" s="168">
        <v>2013</v>
      </c>
      <c r="H10" s="168">
        <v>2014</v>
      </c>
    </row>
    <row r="11" spans="2:85" x14ac:dyDescent="0.2">
      <c r="B11" s="166"/>
      <c r="C11" s="166"/>
      <c r="D11" s="60"/>
      <c r="E11" s="60"/>
      <c r="F11" s="60"/>
      <c r="G11" s="60"/>
      <c r="H11" s="60"/>
    </row>
    <row r="12" spans="2:85" x14ac:dyDescent="0.2">
      <c r="B12" s="166"/>
      <c r="C12" s="170" t="s">
        <v>2</v>
      </c>
      <c r="D12" s="171">
        <f>D16+D21+D25+D29+D33+D37+D41+D45+D49</f>
        <v>34214</v>
      </c>
      <c r="E12" s="171">
        <f>E16+E21+E25+E29+E33+E37+E41+E45+E49</f>
        <v>35267</v>
      </c>
      <c r="F12" s="171">
        <v>36401</v>
      </c>
      <c r="G12" s="171">
        <v>36105.910000000003</v>
      </c>
      <c r="H12" s="171">
        <v>37722.530796464052</v>
      </c>
    </row>
    <row r="13" spans="2:85" x14ac:dyDescent="0.2">
      <c r="B13" s="166"/>
      <c r="C13" s="249" t="s">
        <v>316</v>
      </c>
      <c r="D13" s="173">
        <f>D17+D22+D26+D30+D34+D38+D42+D46+D50</f>
        <v>15453</v>
      </c>
      <c r="E13" s="173">
        <v>15969</v>
      </c>
      <c r="F13" s="173">
        <v>16493</v>
      </c>
      <c r="G13" s="173">
        <v>17518.13</v>
      </c>
      <c r="H13" s="173">
        <v>18127.352696619102</v>
      </c>
    </row>
    <row r="14" spans="2:85" x14ac:dyDescent="0.2">
      <c r="B14" s="174"/>
      <c r="C14" s="249" t="s">
        <v>317</v>
      </c>
      <c r="D14" s="173">
        <f t="shared" ref="D14" si="0">D18+D23+D27+D31+D35+D39+D43+D47+D51</f>
        <v>18761</v>
      </c>
      <c r="E14" s="173">
        <v>19298</v>
      </c>
      <c r="F14" s="173">
        <v>19908</v>
      </c>
      <c r="G14" s="173">
        <v>18587.78</v>
      </c>
      <c r="H14" s="173">
        <v>19595.178099844699</v>
      </c>
    </row>
    <row r="15" spans="2:85" x14ac:dyDescent="0.2">
      <c r="B15" s="166"/>
      <c r="C15" s="305"/>
      <c r="D15" s="275"/>
      <c r="E15" s="275"/>
      <c r="F15" s="275"/>
      <c r="G15" s="275"/>
      <c r="H15" s="275"/>
    </row>
    <row r="16" spans="2:85" x14ac:dyDescent="0.2">
      <c r="B16" s="166"/>
      <c r="C16" s="170" t="s">
        <v>165</v>
      </c>
      <c r="D16" s="178">
        <f t="shared" ref="D16:E16" si="1">(D18+D17)</f>
        <v>3534</v>
      </c>
      <c r="E16" s="178">
        <f t="shared" si="1"/>
        <v>3410</v>
      </c>
      <c r="F16" s="178">
        <v>3398</v>
      </c>
      <c r="G16" s="178">
        <v>3544.22</v>
      </c>
      <c r="H16" s="178">
        <v>3933.168010337065</v>
      </c>
      <c r="I16" s="176"/>
      <c r="J16" s="176"/>
      <c r="K16" s="177"/>
      <c r="U16" s="178"/>
      <c r="V16" s="178"/>
      <c r="W16" s="178"/>
      <c r="X16" s="178"/>
      <c r="Y16" s="178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</row>
    <row r="17" spans="2:11" x14ac:dyDescent="0.2">
      <c r="B17" s="166"/>
      <c r="C17" s="285" t="s">
        <v>316</v>
      </c>
      <c r="D17" s="179">
        <v>2353</v>
      </c>
      <c r="E17" s="180">
        <v>2433</v>
      </c>
      <c r="F17" s="180">
        <v>2279</v>
      </c>
      <c r="G17" s="180">
        <v>2545.9499999999998</v>
      </c>
      <c r="H17" s="180">
        <v>2665.0720489028299</v>
      </c>
    </row>
    <row r="18" spans="2:11" x14ac:dyDescent="0.2">
      <c r="B18" s="166"/>
      <c r="C18" s="285" t="s">
        <v>317</v>
      </c>
      <c r="D18" s="179">
        <v>1181</v>
      </c>
      <c r="E18" s="173">
        <v>977</v>
      </c>
      <c r="F18" s="173">
        <v>1118</v>
      </c>
      <c r="G18" s="173">
        <v>998.28</v>
      </c>
      <c r="H18" s="173">
        <v>1268.0959614342432</v>
      </c>
    </row>
    <row r="19" spans="2:11" x14ac:dyDescent="0.2">
      <c r="B19" s="166"/>
      <c r="C19" s="285"/>
      <c r="D19" s="253"/>
      <c r="E19" s="253"/>
      <c r="F19" s="253"/>
      <c r="G19" s="253"/>
      <c r="H19" s="253"/>
    </row>
    <row r="20" spans="2:11" x14ac:dyDescent="0.2">
      <c r="B20" s="166"/>
      <c r="C20" s="170" t="s">
        <v>156</v>
      </c>
      <c r="D20" s="182"/>
      <c r="E20" s="182"/>
      <c r="F20" s="182"/>
      <c r="G20" s="182"/>
      <c r="H20" s="182"/>
    </row>
    <row r="21" spans="2:11" x14ac:dyDescent="0.2">
      <c r="B21" s="166"/>
      <c r="C21" s="170" t="s">
        <v>166</v>
      </c>
      <c r="D21" s="66">
        <f t="shared" ref="D21:E21" si="2">SUM(D22:D23)</f>
        <v>10249</v>
      </c>
      <c r="E21" s="66">
        <f t="shared" si="2"/>
        <v>10205</v>
      </c>
      <c r="F21" s="66">
        <v>10837</v>
      </c>
      <c r="G21" s="66">
        <v>11520.029999999999</v>
      </c>
      <c r="H21" s="66">
        <v>11841.968129216133</v>
      </c>
    </row>
    <row r="22" spans="2:11" x14ac:dyDescent="0.2">
      <c r="B22" s="166"/>
      <c r="C22" s="285" t="s">
        <v>316</v>
      </c>
      <c r="D22" s="179">
        <f>2576+2641</f>
        <v>5217</v>
      </c>
      <c r="E22" s="180">
        <v>5393</v>
      </c>
      <c r="F22" s="180">
        <v>5637</v>
      </c>
      <c r="G22" s="180">
        <v>6005.6</v>
      </c>
      <c r="H22" s="180">
        <v>6105.4595323724525</v>
      </c>
    </row>
    <row r="23" spans="2:11" x14ac:dyDescent="0.2">
      <c r="B23" s="166"/>
      <c r="C23" s="285" t="s">
        <v>317</v>
      </c>
      <c r="D23" s="179">
        <f>3113+1919</f>
        <v>5032</v>
      </c>
      <c r="E23" s="173">
        <v>4812</v>
      </c>
      <c r="F23" s="173">
        <v>5200</v>
      </c>
      <c r="G23" s="173">
        <v>5514.45</v>
      </c>
      <c r="H23" s="173">
        <v>5736.508596843687</v>
      </c>
    </row>
    <row r="24" spans="2:11" x14ac:dyDescent="0.2">
      <c r="B24" s="166"/>
      <c r="C24" s="285"/>
      <c r="D24" s="182"/>
      <c r="E24" s="182"/>
      <c r="F24" s="182"/>
      <c r="G24" s="182"/>
      <c r="H24" s="182"/>
    </row>
    <row r="25" spans="2:11" x14ac:dyDescent="0.2">
      <c r="B25" s="166"/>
      <c r="C25" s="170" t="s">
        <v>167</v>
      </c>
      <c r="D25" s="66">
        <f t="shared" ref="D25:E25" si="3">(D27+D26)</f>
        <v>3183</v>
      </c>
      <c r="E25" s="66">
        <f t="shared" si="3"/>
        <v>3360</v>
      </c>
      <c r="F25" s="66">
        <v>2972</v>
      </c>
      <c r="G25" s="66">
        <v>2846.84</v>
      </c>
      <c r="H25" s="66">
        <v>3458.6870996946914</v>
      </c>
    </row>
    <row r="26" spans="2:11" x14ac:dyDescent="0.2">
      <c r="B26" s="166"/>
      <c r="C26" s="285" t="s">
        <v>316</v>
      </c>
      <c r="D26" s="179">
        <v>2335</v>
      </c>
      <c r="E26" s="180">
        <v>2414</v>
      </c>
      <c r="F26" s="180">
        <v>2264</v>
      </c>
      <c r="G26" s="180">
        <v>2270.83</v>
      </c>
      <c r="H26" s="180">
        <v>2686.7700305329636</v>
      </c>
    </row>
    <row r="27" spans="2:11" x14ac:dyDescent="0.2">
      <c r="B27" s="185"/>
      <c r="C27" s="285" t="s">
        <v>317</v>
      </c>
      <c r="D27" s="179">
        <v>848</v>
      </c>
      <c r="E27" s="173">
        <v>946</v>
      </c>
      <c r="F27" s="173">
        <v>708</v>
      </c>
      <c r="G27" s="173">
        <v>576</v>
      </c>
      <c r="H27" s="173">
        <v>771.91706916173143</v>
      </c>
    </row>
    <row r="28" spans="2:11" x14ac:dyDescent="0.2">
      <c r="B28" s="185"/>
      <c r="C28" s="185"/>
      <c r="D28" s="185"/>
      <c r="E28" s="185"/>
      <c r="F28" s="185"/>
      <c r="G28" s="185"/>
      <c r="H28" s="185"/>
    </row>
    <row r="29" spans="2:11" x14ac:dyDescent="0.2">
      <c r="B29" s="166"/>
      <c r="C29" s="170" t="s">
        <v>168</v>
      </c>
      <c r="D29" s="66">
        <f t="shared" ref="D29:E29" si="4">(D31+D30)</f>
        <v>6595</v>
      </c>
      <c r="E29" s="66">
        <f t="shared" si="4"/>
        <v>6850</v>
      </c>
      <c r="F29" s="66">
        <v>7673</v>
      </c>
      <c r="G29" s="66">
        <v>7061.02</v>
      </c>
      <c r="H29" s="66">
        <v>7473.7587157208663</v>
      </c>
    </row>
    <row r="30" spans="2:11" x14ac:dyDescent="0.2">
      <c r="B30" s="166"/>
      <c r="C30" s="285" t="s">
        <v>316</v>
      </c>
      <c r="D30" s="179">
        <v>2331</v>
      </c>
      <c r="E30" s="180">
        <v>2408</v>
      </c>
      <c r="F30" s="180">
        <v>2603</v>
      </c>
      <c r="G30" s="180">
        <v>3092.38</v>
      </c>
      <c r="H30" s="180">
        <v>2483.4446871259174</v>
      </c>
    </row>
    <row r="31" spans="2:11" x14ac:dyDescent="0.2">
      <c r="B31" s="185"/>
      <c r="C31" s="285" t="s">
        <v>317</v>
      </c>
      <c r="D31" s="179">
        <v>4264</v>
      </c>
      <c r="E31" s="173">
        <v>4442</v>
      </c>
      <c r="F31" s="173">
        <v>5070</v>
      </c>
      <c r="G31" s="173">
        <v>3968.64</v>
      </c>
      <c r="H31" s="173">
        <v>4990.3140285949557</v>
      </c>
      <c r="I31" s="183"/>
      <c r="J31" s="184"/>
      <c r="K31" s="184"/>
    </row>
    <row r="32" spans="2:11" x14ac:dyDescent="0.2">
      <c r="B32" s="185"/>
      <c r="C32" s="185"/>
      <c r="D32" s="185"/>
      <c r="E32" s="185"/>
      <c r="F32" s="185"/>
      <c r="G32" s="185"/>
      <c r="H32" s="185"/>
    </row>
    <row r="33" spans="2:8" x14ac:dyDescent="0.2">
      <c r="B33" s="166"/>
      <c r="C33" s="170" t="s">
        <v>169</v>
      </c>
      <c r="D33" s="66">
        <f t="shared" ref="D33:E33" si="5">SUM(D34:D35)</f>
        <v>677</v>
      </c>
      <c r="E33" s="66">
        <f t="shared" si="5"/>
        <v>920</v>
      </c>
      <c r="F33" s="66">
        <v>800</v>
      </c>
      <c r="G33" s="66">
        <v>801.57</v>
      </c>
      <c r="H33" s="66">
        <v>651.61719434115298</v>
      </c>
    </row>
    <row r="34" spans="2:8" x14ac:dyDescent="0.2">
      <c r="B34" s="166"/>
      <c r="C34" s="285" t="s">
        <v>316</v>
      </c>
      <c r="D34" s="179">
        <v>162</v>
      </c>
      <c r="E34" s="180">
        <v>167</v>
      </c>
      <c r="F34" s="180">
        <v>185</v>
      </c>
      <c r="G34" s="180">
        <v>178.88</v>
      </c>
      <c r="H34" s="180">
        <v>170.16172573772749</v>
      </c>
    </row>
    <row r="35" spans="2:8" x14ac:dyDescent="0.2">
      <c r="B35" s="185"/>
      <c r="C35" s="285" t="s">
        <v>317</v>
      </c>
      <c r="D35" s="179">
        <v>515</v>
      </c>
      <c r="E35" s="173">
        <v>753</v>
      </c>
      <c r="F35" s="173">
        <v>615</v>
      </c>
      <c r="G35" s="173">
        <v>622.69000000000005</v>
      </c>
      <c r="H35" s="173">
        <v>481.45546860342552</v>
      </c>
    </row>
    <row r="36" spans="2:8" x14ac:dyDescent="0.2">
      <c r="B36" s="185"/>
      <c r="C36" s="185"/>
      <c r="D36" s="185"/>
      <c r="E36" s="185"/>
      <c r="F36" s="185"/>
      <c r="G36" s="185"/>
      <c r="H36" s="185"/>
    </row>
    <row r="37" spans="2:8" x14ac:dyDescent="0.2">
      <c r="B37" s="166"/>
      <c r="C37" s="170" t="s">
        <v>170</v>
      </c>
      <c r="D37" s="66">
        <f t="shared" ref="D37:E37" si="6">SUM(D38:D39)</f>
        <v>3978</v>
      </c>
      <c r="E37" s="66">
        <f t="shared" si="6"/>
        <v>3637</v>
      </c>
      <c r="F37" s="66">
        <v>4171</v>
      </c>
      <c r="G37" s="66">
        <v>4339.2700000000004</v>
      </c>
      <c r="H37" s="66">
        <v>3937.1742626313094</v>
      </c>
    </row>
    <row r="38" spans="2:8" x14ac:dyDescent="0.2">
      <c r="B38" s="166"/>
      <c r="C38" s="285" t="s">
        <v>316</v>
      </c>
      <c r="D38" s="179">
        <v>1283</v>
      </c>
      <c r="E38" s="180">
        <v>1326</v>
      </c>
      <c r="F38" s="180">
        <v>1617</v>
      </c>
      <c r="G38" s="180">
        <v>1621.01</v>
      </c>
      <c r="H38" s="180">
        <v>1586.4374672418446</v>
      </c>
    </row>
    <row r="39" spans="2:8" x14ac:dyDescent="0.2">
      <c r="B39" s="185"/>
      <c r="C39" s="285" t="s">
        <v>317</v>
      </c>
      <c r="D39" s="179">
        <v>2695</v>
      </c>
      <c r="E39" s="173">
        <v>2311</v>
      </c>
      <c r="F39" s="173">
        <v>2554</v>
      </c>
      <c r="G39" s="173">
        <v>2718.26</v>
      </c>
      <c r="H39" s="173">
        <v>2350.7367953894709</v>
      </c>
    </row>
    <row r="40" spans="2:8" x14ac:dyDescent="0.2">
      <c r="B40" s="185"/>
      <c r="C40" s="185"/>
      <c r="D40" s="185"/>
      <c r="E40" s="185"/>
      <c r="F40" s="185"/>
      <c r="G40" s="185"/>
      <c r="H40" s="185"/>
    </row>
    <row r="41" spans="2:8" x14ac:dyDescent="0.2">
      <c r="B41" s="166"/>
      <c r="C41" s="170" t="s">
        <v>171</v>
      </c>
      <c r="D41" s="66">
        <f t="shared" ref="D41:E41" si="7">(D43+D42)</f>
        <v>1253</v>
      </c>
      <c r="E41" s="66">
        <f t="shared" si="7"/>
        <v>1111</v>
      </c>
      <c r="F41" s="66">
        <v>1277</v>
      </c>
      <c r="G41" s="66">
        <v>1144.42</v>
      </c>
      <c r="H41" s="66">
        <v>1284.0930528549998</v>
      </c>
    </row>
    <row r="42" spans="2:8" x14ac:dyDescent="0.2">
      <c r="B42" s="166"/>
      <c r="C42" s="285" t="s">
        <v>316</v>
      </c>
      <c r="D42" s="179">
        <v>725</v>
      </c>
      <c r="E42" s="180">
        <v>748</v>
      </c>
      <c r="F42" s="180">
        <v>662</v>
      </c>
      <c r="G42" s="180">
        <v>778.37</v>
      </c>
      <c r="H42" s="180">
        <v>960.80766537849786</v>
      </c>
    </row>
    <row r="43" spans="2:8" x14ac:dyDescent="0.2">
      <c r="B43" s="185"/>
      <c r="C43" s="285" t="s">
        <v>317</v>
      </c>
      <c r="D43" s="179">
        <v>528</v>
      </c>
      <c r="E43" s="173">
        <v>363</v>
      </c>
      <c r="F43" s="173">
        <v>615</v>
      </c>
      <c r="G43" s="173">
        <v>366.05</v>
      </c>
      <c r="H43" s="173">
        <v>323.28538747650157</v>
      </c>
    </row>
    <row r="44" spans="2:8" x14ac:dyDescent="0.2">
      <c r="B44" s="185"/>
      <c r="C44" s="185"/>
      <c r="D44" s="185"/>
      <c r="E44" s="185"/>
      <c r="F44" s="185"/>
      <c r="G44" s="185"/>
      <c r="H44" s="185"/>
    </row>
    <row r="45" spans="2:8" x14ac:dyDescent="0.2">
      <c r="B45" s="166"/>
      <c r="C45" s="170" t="s">
        <v>172</v>
      </c>
      <c r="D45" s="66">
        <f t="shared" ref="D45:E45" si="8">SUM(D46:D47)</f>
        <v>4682</v>
      </c>
      <c r="E45" s="66">
        <f t="shared" si="8"/>
        <v>5742</v>
      </c>
      <c r="F45" s="66">
        <v>4985</v>
      </c>
      <c r="G45" s="66">
        <v>4828.3500000000004</v>
      </c>
      <c r="H45" s="66">
        <v>4762.1689217961793</v>
      </c>
    </row>
    <row r="46" spans="2:8" x14ac:dyDescent="0.2">
      <c r="B46" s="166"/>
      <c r="C46" s="285" t="s">
        <v>316</v>
      </c>
      <c r="D46" s="179">
        <v>1015</v>
      </c>
      <c r="E46" s="180">
        <v>1047</v>
      </c>
      <c r="F46" s="180">
        <v>1201</v>
      </c>
      <c r="G46" s="180">
        <v>1004.94</v>
      </c>
      <c r="H46" s="180">
        <v>1335.6662624309661</v>
      </c>
    </row>
    <row r="47" spans="2:8" x14ac:dyDescent="0.2">
      <c r="B47" s="185"/>
      <c r="C47" s="285" t="s">
        <v>317</v>
      </c>
      <c r="D47" s="179">
        <v>3667</v>
      </c>
      <c r="E47" s="173">
        <v>4695</v>
      </c>
      <c r="F47" s="173">
        <v>3784</v>
      </c>
      <c r="G47" s="173">
        <v>3823.41</v>
      </c>
      <c r="H47" s="173">
        <v>3426.5026593652174</v>
      </c>
    </row>
    <row r="48" spans="2:8" x14ac:dyDescent="0.2">
      <c r="B48" s="185"/>
      <c r="C48" s="185"/>
      <c r="D48" s="185"/>
      <c r="E48" s="185"/>
      <c r="F48" s="185"/>
      <c r="G48" s="185"/>
      <c r="H48" s="185"/>
    </row>
    <row r="49" spans="2:9" x14ac:dyDescent="0.2">
      <c r="B49" s="166"/>
      <c r="C49" s="170" t="s">
        <v>71</v>
      </c>
      <c r="D49" s="66">
        <f t="shared" ref="D49:E49" si="9">(D51+D50)</f>
        <v>63</v>
      </c>
      <c r="E49" s="66">
        <f t="shared" si="9"/>
        <v>32</v>
      </c>
      <c r="F49" s="66">
        <v>270</v>
      </c>
      <c r="G49" s="66">
        <v>20.190000000000001</v>
      </c>
      <c r="H49" s="66">
        <v>379.89540987151412</v>
      </c>
    </row>
    <row r="50" spans="2:9" x14ac:dyDescent="0.2">
      <c r="B50" s="166"/>
      <c r="C50" s="285" t="s">
        <v>316</v>
      </c>
      <c r="D50" s="179">
        <v>32</v>
      </c>
      <c r="E50" s="180">
        <v>32</v>
      </c>
      <c r="F50" s="180">
        <v>46</v>
      </c>
      <c r="G50" s="180">
        <v>20.190000000000001</v>
      </c>
      <c r="H50" s="180">
        <v>133.53327689594789</v>
      </c>
    </row>
    <row r="51" spans="2:9" x14ac:dyDescent="0.2">
      <c r="B51" s="166"/>
      <c r="C51" s="285" t="s">
        <v>317</v>
      </c>
      <c r="D51" s="179">
        <v>31</v>
      </c>
      <c r="E51" s="173">
        <v>0</v>
      </c>
      <c r="F51" s="173">
        <v>224</v>
      </c>
      <c r="G51" s="173">
        <v>0</v>
      </c>
      <c r="H51" s="173">
        <v>246.36213297556628</v>
      </c>
    </row>
    <row r="52" spans="2:9" ht="12" customHeight="1" x14ac:dyDescent="0.2">
      <c r="B52" s="187"/>
      <c r="C52" s="306"/>
      <c r="D52" s="307"/>
      <c r="E52" s="306"/>
      <c r="F52" s="306"/>
      <c r="G52" s="306"/>
      <c r="H52" s="306"/>
    </row>
    <row r="53" spans="2:9" ht="12" customHeight="1" x14ac:dyDescent="0.2">
      <c r="B53" s="187"/>
      <c r="C53" s="187"/>
      <c r="D53" s="183"/>
      <c r="E53" s="187"/>
      <c r="F53" s="187"/>
    </row>
    <row r="54" spans="2:9" ht="14.25" x14ac:dyDescent="0.2">
      <c r="B54" s="191"/>
      <c r="C54" s="192" t="s">
        <v>385</v>
      </c>
      <c r="D54" s="194"/>
      <c r="E54" s="195"/>
      <c r="F54" s="71"/>
      <c r="G54" s="71"/>
      <c r="H54" s="72"/>
      <c r="I54" s="58"/>
    </row>
    <row r="55" spans="2:9" ht="14.25" x14ac:dyDescent="0.2">
      <c r="B55" s="191"/>
      <c r="D55" s="166"/>
    </row>
    <row r="56" spans="2:9" x14ac:dyDescent="0.2">
      <c r="B56" s="166"/>
      <c r="C56" s="166"/>
      <c r="D56" s="166"/>
    </row>
    <row r="57" spans="2:9" x14ac:dyDescent="0.2">
      <c r="B57" s="196"/>
      <c r="C57" s="196"/>
      <c r="D57" s="196"/>
      <c r="E57" s="197"/>
    </row>
  </sheetData>
  <mergeCells count="2">
    <mergeCell ref="B57:D57"/>
    <mergeCell ref="C8:H8"/>
  </mergeCells>
  <pageMargins left="0.7" right="0.7" top="0.75" bottom="0.75" header="0.3" footer="0.3"/>
  <pageSetup scale="7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6150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285750</xdr:colOff>
                <xdr:row>3</xdr:row>
                <xdr:rowOff>28575</xdr:rowOff>
              </to>
            </anchor>
          </objectPr>
        </oleObject>
      </mc:Choice>
      <mc:Fallback>
        <oleObject progId="MSPhotoEd.3" shapeId="66150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P93"/>
  <sheetViews>
    <sheetView zoomScaleNormal="100" zoomScaleSheetLayoutView="100" workbookViewId="0">
      <selection activeCell="G2" sqref="G2"/>
    </sheetView>
  </sheetViews>
  <sheetFormatPr defaultRowHeight="12.75" x14ac:dyDescent="0.2"/>
  <cols>
    <col min="1" max="1" width="9.140625" style="56"/>
    <col min="2" max="2" width="36.140625" style="56" customWidth="1"/>
    <col min="3" max="6" width="10.140625" style="56" customWidth="1"/>
    <col min="7" max="7" width="9.7109375" style="56" customWidth="1"/>
    <col min="8" max="8" width="9.140625" style="56"/>
    <col min="9" max="9" width="30.85546875" style="56" customWidth="1"/>
    <col min="10" max="10" width="15.85546875" style="56" customWidth="1"/>
    <col min="11" max="16384" width="9.140625" style="56"/>
  </cols>
  <sheetData>
    <row r="4" spans="1:14" ht="22.5" customHeight="1" x14ac:dyDescent="0.25">
      <c r="D4" s="308" t="s">
        <v>445</v>
      </c>
      <c r="E4" s="308"/>
      <c r="F4" s="308"/>
      <c r="G4" s="308"/>
      <c r="H4" s="308"/>
      <c r="I4" s="308"/>
    </row>
    <row r="5" spans="1:14" ht="14.25" customHeight="1" x14ac:dyDescent="0.2"/>
    <row r="6" spans="1:14" ht="24.75" customHeight="1" x14ac:dyDescent="0.2">
      <c r="A6" s="170" t="s">
        <v>427</v>
      </c>
      <c r="B6" s="322" t="s">
        <v>446</v>
      </c>
      <c r="C6" s="322"/>
      <c r="D6" s="322"/>
      <c r="E6" s="322"/>
      <c r="F6" s="322"/>
      <c r="G6" s="322"/>
    </row>
    <row r="7" spans="1:14" x14ac:dyDescent="0.2">
      <c r="B7" s="309" t="s">
        <v>351</v>
      </c>
      <c r="C7" s="310">
        <v>2010</v>
      </c>
      <c r="D7" s="310">
        <v>2011</v>
      </c>
      <c r="E7" s="310">
        <v>2012</v>
      </c>
      <c r="F7" s="310">
        <v>2013</v>
      </c>
      <c r="G7" s="310">
        <v>2014</v>
      </c>
    </row>
    <row r="8" spans="1:14" ht="15.75" customHeight="1" x14ac:dyDescent="0.2">
      <c r="B8" s="311" t="s">
        <v>11</v>
      </c>
      <c r="C8" s="312">
        <f>+C10+C13+C16+C19+C22+C25+C28+C31+C34+C37+C40+C43+C46+C49+C52+C55+C58+C61+C64+C67+C70</f>
        <v>34982.80139471549</v>
      </c>
      <c r="D8" s="312">
        <v>35267.100494075552</v>
      </c>
      <c r="E8" s="312">
        <v>36401</v>
      </c>
      <c r="F8" s="312">
        <v>36105.910000000003</v>
      </c>
      <c r="G8" s="312">
        <v>37722.530796464052</v>
      </c>
    </row>
    <row r="9" spans="1:14" ht="12.75" customHeight="1" x14ac:dyDescent="0.2">
      <c r="B9" s="313"/>
      <c r="C9" s="314"/>
      <c r="D9" s="314"/>
      <c r="E9" s="314"/>
      <c r="F9" s="314"/>
      <c r="G9" s="314"/>
    </row>
    <row r="10" spans="1:14" ht="16.5" customHeight="1" x14ac:dyDescent="0.2">
      <c r="B10" s="311" t="s">
        <v>87</v>
      </c>
      <c r="C10" s="312">
        <v>214.61034917500044</v>
      </c>
      <c r="D10" s="312">
        <v>267.75560181737308</v>
      </c>
      <c r="E10" s="312">
        <v>254.48654749913737</v>
      </c>
      <c r="F10" s="312">
        <v>299.8</v>
      </c>
      <c r="G10" s="312">
        <v>270.43237911319295</v>
      </c>
    </row>
    <row r="11" spans="1:14" x14ac:dyDescent="0.2">
      <c r="B11" s="313" t="s">
        <v>352</v>
      </c>
      <c r="C11" s="314">
        <v>195.06407812600042</v>
      </c>
      <c r="D11" s="314">
        <v>243.36897000707376</v>
      </c>
      <c r="E11" s="314">
        <v>217.20539248393763</v>
      </c>
      <c r="F11" s="314">
        <v>263.07</v>
      </c>
      <c r="G11" s="314">
        <v>230.48135723156648</v>
      </c>
      <c r="H11" s="136"/>
      <c r="I11" s="220"/>
    </row>
    <row r="12" spans="1:14" ht="15.75" customHeight="1" x14ac:dyDescent="0.2">
      <c r="B12" s="313" t="s">
        <v>353</v>
      </c>
      <c r="C12" s="314">
        <v>19.546271049000005</v>
      </c>
      <c r="D12" s="314">
        <v>24.386631810299306</v>
      </c>
      <c r="E12" s="314">
        <v>37.281155015199758</v>
      </c>
      <c r="F12" s="314">
        <v>36.729999999999997</v>
      </c>
      <c r="G12" s="314">
        <v>39.951021881626502</v>
      </c>
      <c r="H12" s="60"/>
      <c r="I12" s="183"/>
    </row>
    <row r="13" spans="1:14" ht="10.5" customHeight="1" x14ac:dyDescent="0.2">
      <c r="B13" s="311" t="s">
        <v>287</v>
      </c>
      <c r="C13" s="312">
        <v>824.32256127899564</v>
      </c>
      <c r="D13" s="312">
        <v>762.56103877636542</v>
      </c>
      <c r="E13" s="312">
        <v>1213.0910196980028</v>
      </c>
      <c r="F13" s="312">
        <v>978.65000000000009</v>
      </c>
      <c r="G13" s="312">
        <v>779.76107992172626</v>
      </c>
      <c r="H13" s="66"/>
      <c r="I13" s="183"/>
    </row>
    <row r="14" spans="1:14" s="185" customFormat="1" x14ac:dyDescent="0.2">
      <c r="B14" s="313" t="s">
        <v>352</v>
      </c>
      <c r="C14" s="314">
        <v>629.14656418699713</v>
      </c>
      <c r="D14" s="314">
        <v>582.00840309966873</v>
      </c>
      <c r="E14" s="314">
        <v>810.48773147040163</v>
      </c>
      <c r="F14" s="314">
        <v>816.21</v>
      </c>
      <c r="G14" s="314">
        <v>648.20622968604891</v>
      </c>
      <c r="H14" s="65"/>
      <c r="I14" s="183"/>
      <c r="J14" s="56"/>
      <c r="K14" s="56"/>
      <c r="L14" s="56"/>
      <c r="M14" s="56"/>
      <c r="N14" s="56"/>
    </row>
    <row r="15" spans="1:14" s="185" customFormat="1" x14ac:dyDescent="0.2">
      <c r="B15" s="313" t="s">
        <v>353</v>
      </c>
      <c r="C15" s="314">
        <v>195.17599709199993</v>
      </c>
      <c r="D15" s="314">
        <v>180.5526356766967</v>
      </c>
      <c r="E15" s="314">
        <v>402.60328822760113</v>
      </c>
      <c r="F15" s="314">
        <v>162.44</v>
      </c>
      <c r="G15" s="314">
        <v>131.55485023567741</v>
      </c>
      <c r="H15" s="65"/>
      <c r="I15" s="183"/>
      <c r="J15" s="56"/>
      <c r="K15" s="56"/>
      <c r="L15" s="56"/>
      <c r="M15" s="56"/>
      <c r="N15" s="56"/>
    </row>
    <row r="16" spans="1:14" ht="30" customHeight="1" x14ac:dyDescent="0.2">
      <c r="B16" s="311" t="s">
        <v>354</v>
      </c>
      <c r="C16" s="312">
        <v>440.6039367829984</v>
      </c>
      <c r="D16" s="312">
        <v>438.19699052963244</v>
      </c>
      <c r="E16" s="312">
        <v>526.83426473859004</v>
      </c>
      <c r="F16" s="312">
        <v>450.56</v>
      </c>
      <c r="G16" s="312">
        <v>448.13858159354402</v>
      </c>
      <c r="H16" s="275"/>
      <c r="I16" s="183"/>
    </row>
    <row r="17" spans="2:16" x14ac:dyDescent="0.2">
      <c r="B17" s="313" t="s">
        <v>352</v>
      </c>
      <c r="C17" s="314">
        <v>346.4514566719991</v>
      </c>
      <c r="D17" s="314">
        <v>344.55884980675262</v>
      </c>
      <c r="E17" s="314">
        <v>403.63579510683485</v>
      </c>
      <c r="F17" s="314">
        <v>378.31</v>
      </c>
      <c r="G17" s="314">
        <v>318.63406631343986</v>
      </c>
      <c r="H17" s="60"/>
      <c r="I17" s="183"/>
    </row>
    <row r="18" spans="2:16" x14ac:dyDescent="0.2">
      <c r="B18" s="313" t="s">
        <v>353</v>
      </c>
      <c r="C18" s="314">
        <v>94.152480110999889</v>
      </c>
      <c r="D18" s="314">
        <v>93.638140722879854</v>
      </c>
      <c r="E18" s="314">
        <v>123.1984696317552</v>
      </c>
      <c r="F18" s="314">
        <v>72.252012243623597</v>
      </c>
      <c r="G18" s="314">
        <v>129.5045152801041</v>
      </c>
      <c r="H18" s="66"/>
      <c r="I18" s="183"/>
    </row>
    <row r="19" spans="2:16" s="185" customFormat="1" x14ac:dyDescent="0.2">
      <c r="B19" s="311" t="s">
        <v>35</v>
      </c>
      <c r="C19" s="312">
        <v>3957.1516066433833</v>
      </c>
      <c r="D19" s="312">
        <v>3706.6817932865979</v>
      </c>
      <c r="E19" s="312">
        <v>3830.3351703422882</v>
      </c>
      <c r="F19" s="312">
        <v>4168.6400000000003</v>
      </c>
      <c r="G19" s="312">
        <v>3380.0431625456877</v>
      </c>
      <c r="H19" s="182"/>
      <c r="I19" s="183"/>
      <c r="J19" s="56"/>
      <c r="K19" s="56"/>
      <c r="L19" s="56"/>
      <c r="M19" s="56"/>
      <c r="N19" s="56"/>
      <c r="P19" s="56"/>
    </row>
    <row r="20" spans="2:16" s="185" customFormat="1" ht="15" customHeight="1" x14ac:dyDescent="0.2">
      <c r="B20" s="313" t="s">
        <v>352</v>
      </c>
      <c r="C20" s="314">
        <v>3695.3511823503741</v>
      </c>
      <c r="D20" s="314">
        <v>3461.4521527106622</v>
      </c>
      <c r="E20" s="314">
        <v>3533.694000849056</v>
      </c>
      <c r="F20" s="314">
        <v>4043.01</v>
      </c>
      <c r="G20" s="314">
        <v>3056.8244152919465</v>
      </c>
      <c r="H20" s="182"/>
      <c r="I20" s="183"/>
      <c r="J20" s="56"/>
      <c r="K20" s="56"/>
      <c r="L20" s="56"/>
      <c r="M20" s="56"/>
      <c r="N20" s="56"/>
    </row>
    <row r="21" spans="2:16" x14ac:dyDescent="0.2">
      <c r="B21" s="313" t="s">
        <v>353</v>
      </c>
      <c r="C21" s="314">
        <v>261.80042429299976</v>
      </c>
      <c r="D21" s="314">
        <v>245.22964057593575</v>
      </c>
      <c r="E21" s="314">
        <v>296.6411694932321</v>
      </c>
      <c r="F21" s="314">
        <v>125.64</v>
      </c>
      <c r="G21" s="314">
        <v>323.21874725374221</v>
      </c>
      <c r="H21" s="271"/>
      <c r="I21" s="183"/>
    </row>
    <row r="22" spans="2:16" x14ac:dyDescent="0.2">
      <c r="B22" s="311" t="s">
        <v>88</v>
      </c>
      <c r="C22" s="312">
        <v>4240.6886950643475</v>
      </c>
      <c r="D22" s="312">
        <v>4227.3539266672205</v>
      </c>
      <c r="E22" s="312">
        <v>4676.4959861995176</v>
      </c>
      <c r="F22" s="312">
        <v>4924.46</v>
      </c>
      <c r="G22" s="312">
        <v>4513.1348896494392</v>
      </c>
      <c r="H22" s="66"/>
      <c r="I22" s="183"/>
    </row>
    <row r="23" spans="2:16" s="185" customFormat="1" x14ac:dyDescent="0.2">
      <c r="B23" s="313" t="s">
        <v>352</v>
      </c>
      <c r="C23" s="314">
        <v>2337.5654530170623</v>
      </c>
      <c r="D23" s="314">
        <v>2330.2150210070854</v>
      </c>
      <c r="E23" s="314">
        <v>2548.9595342029861</v>
      </c>
      <c r="F23" s="314">
        <v>2708.55</v>
      </c>
      <c r="G23" s="314">
        <v>2251.4544157646337</v>
      </c>
      <c r="H23" s="182"/>
      <c r="I23" s="183"/>
      <c r="J23" s="56"/>
      <c r="K23" s="56"/>
      <c r="L23" s="56"/>
      <c r="M23" s="56"/>
      <c r="N23" s="56"/>
    </row>
    <row r="24" spans="2:16" s="185" customFormat="1" ht="9.75" customHeight="1" x14ac:dyDescent="0.2">
      <c r="B24" s="313" t="s">
        <v>353</v>
      </c>
      <c r="C24" s="314">
        <v>1903.1232420469887</v>
      </c>
      <c r="D24" s="314">
        <v>1897.1389056601349</v>
      </c>
      <c r="E24" s="314">
        <v>2127.536451996531</v>
      </c>
      <c r="F24" s="314">
        <v>2215.9</v>
      </c>
      <c r="G24" s="314">
        <v>2261.6804738848159</v>
      </c>
      <c r="H24" s="182"/>
      <c r="I24" s="183"/>
      <c r="J24" s="56"/>
      <c r="K24" s="56"/>
      <c r="L24" s="56"/>
      <c r="M24" s="56"/>
      <c r="N24" s="56"/>
    </row>
    <row r="25" spans="2:16" ht="16.5" customHeight="1" x14ac:dyDescent="0.2">
      <c r="B25" s="311" t="s">
        <v>289</v>
      </c>
      <c r="C25" s="312">
        <v>1682.516287785985</v>
      </c>
      <c r="D25" s="312">
        <v>1749.6639554655039</v>
      </c>
      <c r="E25" s="312">
        <v>2082.9450965129877</v>
      </c>
      <c r="F25" s="312">
        <v>1481.34</v>
      </c>
      <c r="G25" s="312">
        <v>2065.7810557616463</v>
      </c>
      <c r="H25" s="271"/>
      <c r="I25" s="183"/>
      <c r="P25" s="185"/>
    </row>
    <row r="26" spans="2:16" x14ac:dyDescent="0.2">
      <c r="B26" s="313" t="s">
        <v>352</v>
      </c>
      <c r="C26" s="314">
        <v>797.83554677899679</v>
      </c>
      <c r="D26" s="314">
        <v>829.67642496063525</v>
      </c>
      <c r="E26" s="314">
        <v>889.09484561861507</v>
      </c>
      <c r="F26" s="314">
        <v>662.88</v>
      </c>
      <c r="G26" s="314">
        <v>915.16362180889303</v>
      </c>
      <c r="H26" s="66"/>
      <c r="I26" s="183"/>
    </row>
    <row r="27" spans="2:16" s="185" customFormat="1" ht="16.5" customHeight="1" x14ac:dyDescent="0.2">
      <c r="B27" s="313" t="s">
        <v>353</v>
      </c>
      <c r="C27" s="314">
        <v>884.68074100699687</v>
      </c>
      <c r="D27" s="314">
        <v>919.98753050486857</v>
      </c>
      <c r="E27" s="314">
        <v>1193.8502508943725</v>
      </c>
      <c r="F27" s="314">
        <v>818.47</v>
      </c>
      <c r="G27" s="314">
        <v>1150.6174339527524</v>
      </c>
      <c r="H27" s="182"/>
      <c r="I27" s="183"/>
      <c r="J27" s="56"/>
      <c r="K27" s="56"/>
      <c r="L27" s="56"/>
      <c r="M27" s="56"/>
      <c r="N27" s="56"/>
    </row>
    <row r="28" spans="2:16" s="185" customFormat="1" ht="25.5" customHeight="1" x14ac:dyDescent="0.2">
      <c r="B28" s="311" t="s">
        <v>290</v>
      </c>
      <c r="C28" s="312">
        <v>2189.9329998210246</v>
      </c>
      <c r="D28" s="312">
        <v>2276.1781447375351</v>
      </c>
      <c r="E28" s="312">
        <v>2226.3675867338115</v>
      </c>
      <c r="F28" s="312">
        <v>1889.72</v>
      </c>
      <c r="G28" s="312">
        <v>2013.9675085072738</v>
      </c>
      <c r="H28" s="182"/>
      <c r="I28" s="183"/>
      <c r="J28" s="56"/>
      <c r="K28" s="56"/>
      <c r="L28" s="56"/>
      <c r="M28" s="56"/>
      <c r="N28" s="56"/>
    </row>
    <row r="29" spans="2:16" x14ac:dyDescent="0.2">
      <c r="B29" s="313" t="s">
        <v>352</v>
      </c>
      <c r="C29" s="314">
        <v>1058.5780860869922</v>
      </c>
      <c r="D29" s="314">
        <v>1505.0785156891968</v>
      </c>
      <c r="E29" s="314">
        <v>1030.1052298968889</v>
      </c>
      <c r="F29" s="314">
        <v>880.74</v>
      </c>
      <c r="G29" s="314">
        <v>1175.1419363537891</v>
      </c>
      <c r="H29" s="271"/>
      <c r="I29" s="183"/>
    </row>
    <row r="30" spans="2:16" x14ac:dyDescent="0.2">
      <c r="B30" s="313" t="s">
        <v>353</v>
      </c>
      <c r="C30" s="314">
        <v>1131.3549137339892</v>
      </c>
      <c r="D30" s="314">
        <v>771.09962904833833</v>
      </c>
      <c r="E30" s="314">
        <v>1196.2623568369224</v>
      </c>
      <c r="F30" s="314">
        <v>1008.98</v>
      </c>
      <c r="G30" s="314">
        <v>838.82557215348379</v>
      </c>
      <c r="H30" s="66"/>
      <c r="I30" s="183"/>
    </row>
    <row r="31" spans="2:16" s="185" customFormat="1" x14ac:dyDescent="0.2">
      <c r="B31" s="311" t="s">
        <v>288</v>
      </c>
      <c r="C31" s="312">
        <v>1477.699740285987</v>
      </c>
      <c r="D31" s="312">
        <v>1458.8796688221723</v>
      </c>
      <c r="E31" s="312">
        <v>1154.9610252508062</v>
      </c>
      <c r="F31" s="312">
        <v>1378.03</v>
      </c>
      <c r="G31" s="312">
        <v>1385.6556600322106</v>
      </c>
      <c r="H31" s="182"/>
      <c r="I31" s="183"/>
      <c r="J31" s="56"/>
      <c r="K31" s="56"/>
      <c r="L31" s="56"/>
      <c r="M31" s="56"/>
      <c r="N31" s="56"/>
    </row>
    <row r="32" spans="2:16" s="185" customFormat="1" x14ac:dyDescent="0.2">
      <c r="B32" s="313" t="s">
        <v>352</v>
      </c>
      <c r="C32" s="314">
        <v>977.10020495799495</v>
      </c>
      <c r="D32" s="314">
        <v>705.19876534087575</v>
      </c>
      <c r="E32" s="314">
        <v>707.56253752151054</v>
      </c>
      <c r="F32" s="314">
        <v>837.58</v>
      </c>
      <c r="G32" s="314">
        <v>846.2945134662499</v>
      </c>
      <c r="H32" s="182"/>
      <c r="I32" s="183"/>
      <c r="J32" s="56"/>
      <c r="K32" s="56"/>
      <c r="L32" s="56"/>
      <c r="M32" s="56"/>
      <c r="N32" s="56"/>
    </row>
    <row r="33" spans="2:14" ht="10.5" customHeight="1" x14ac:dyDescent="0.2">
      <c r="B33" s="313" t="s">
        <v>353</v>
      </c>
      <c r="C33" s="314">
        <v>500.59953532799801</v>
      </c>
      <c r="D33" s="314">
        <v>753.68090348129658</v>
      </c>
      <c r="E33" s="314">
        <v>447.39848772929571</v>
      </c>
      <c r="F33" s="314">
        <v>540.45000000000005</v>
      </c>
      <c r="G33" s="314">
        <v>539.3611465659601</v>
      </c>
      <c r="H33" s="271"/>
      <c r="I33" s="183"/>
    </row>
    <row r="34" spans="2:14" x14ac:dyDescent="0.2">
      <c r="B34" s="311" t="s">
        <v>355</v>
      </c>
      <c r="C34" s="312">
        <v>734.93598952799618</v>
      </c>
      <c r="D34" s="312">
        <v>706.68107474218232</v>
      </c>
      <c r="E34" s="312">
        <v>942.60447219886532</v>
      </c>
      <c r="F34" s="312">
        <v>912.83</v>
      </c>
      <c r="G34" s="312">
        <v>889.90914952926698</v>
      </c>
      <c r="H34" s="178"/>
      <c r="I34" s="183"/>
    </row>
    <row r="35" spans="2:14" s="185" customFormat="1" x14ac:dyDescent="0.2">
      <c r="B35" s="313" t="s">
        <v>352</v>
      </c>
      <c r="C35" s="314">
        <v>446.86110579399792</v>
      </c>
      <c r="D35" s="314">
        <v>429.68134776716175</v>
      </c>
      <c r="E35" s="314">
        <v>624.08195639440282</v>
      </c>
      <c r="F35" s="314">
        <v>608.91999999999996</v>
      </c>
      <c r="G35" s="314">
        <v>489.46585822462657</v>
      </c>
      <c r="H35" s="182"/>
      <c r="I35" s="183"/>
      <c r="J35" s="56"/>
      <c r="K35" s="56"/>
      <c r="L35" s="56"/>
      <c r="M35" s="56"/>
      <c r="N35" s="56"/>
    </row>
    <row r="36" spans="2:14" s="185" customFormat="1" ht="15" customHeight="1" x14ac:dyDescent="0.2">
      <c r="B36" s="313" t="s">
        <v>353</v>
      </c>
      <c r="C36" s="314">
        <v>288.07488373399929</v>
      </c>
      <c r="D36" s="314">
        <v>276.99972697502051</v>
      </c>
      <c r="E36" s="314">
        <v>318.5225158044625</v>
      </c>
      <c r="F36" s="314">
        <v>303.91000000000003</v>
      </c>
      <c r="G36" s="314">
        <v>400.44329130464013</v>
      </c>
      <c r="H36" s="182"/>
      <c r="J36" s="56"/>
      <c r="K36" s="56"/>
      <c r="L36" s="56"/>
      <c r="M36" s="56"/>
      <c r="N36" s="56"/>
    </row>
    <row r="37" spans="2:14" ht="15.75" customHeight="1" x14ac:dyDescent="0.2">
      <c r="B37" s="311" t="s">
        <v>76</v>
      </c>
      <c r="C37" s="312">
        <v>3637.7858497794118</v>
      </c>
      <c r="D37" s="312">
        <v>3535.0040854777867</v>
      </c>
      <c r="E37" s="312">
        <v>3229.0371057608854</v>
      </c>
      <c r="F37" s="312">
        <v>3539.73</v>
      </c>
      <c r="G37" s="312">
        <v>3762.9602317445174</v>
      </c>
      <c r="H37" s="271"/>
    </row>
    <row r="38" spans="2:14" x14ac:dyDescent="0.2">
      <c r="B38" s="313" t="s">
        <v>352</v>
      </c>
      <c r="C38" s="314">
        <v>1270.795915158988</v>
      </c>
      <c r="D38" s="314">
        <v>1234.8909301982144</v>
      </c>
      <c r="E38" s="314">
        <v>1063.366208341173</v>
      </c>
      <c r="F38" s="314">
        <v>1306.7</v>
      </c>
      <c r="G38" s="314">
        <v>1484.5644306603872</v>
      </c>
      <c r="H38" s="178"/>
    </row>
    <row r="39" spans="2:14" s="185" customFormat="1" x14ac:dyDescent="0.2">
      <c r="B39" s="313" t="s">
        <v>353</v>
      </c>
      <c r="C39" s="314">
        <v>2366.98993462005</v>
      </c>
      <c r="D39" s="314">
        <v>2300.1131552795723</v>
      </c>
      <c r="E39" s="314">
        <v>2165.6708974197127</v>
      </c>
      <c r="F39" s="314">
        <v>2233.0300000000002</v>
      </c>
      <c r="G39" s="314">
        <v>2278.3958010841361</v>
      </c>
      <c r="H39" s="182"/>
      <c r="J39" s="56"/>
      <c r="K39" s="56"/>
      <c r="L39" s="56"/>
      <c r="M39" s="56"/>
      <c r="N39" s="56"/>
    </row>
    <row r="40" spans="2:14" s="185" customFormat="1" x14ac:dyDescent="0.2">
      <c r="B40" s="311" t="s">
        <v>452</v>
      </c>
      <c r="C40" s="312">
        <v>538.2129189409975</v>
      </c>
      <c r="D40" s="312">
        <v>548.99731992976922</v>
      </c>
      <c r="E40" s="312">
        <v>599.76387659372517</v>
      </c>
      <c r="F40" s="312">
        <v>570.46</v>
      </c>
      <c r="G40" s="312">
        <v>617.30395350908816</v>
      </c>
      <c r="H40" s="182"/>
      <c r="J40" s="56"/>
      <c r="K40" s="56"/>
      <c r="L40" s="56"/>
      <c r="M40" s="56"/>
      <c r="N40" s="56"/>
    </row>
    <row r="41" spans="2:14" x14ac:dyDescent="0.2">
      <c r="B41" s="313" t="s">
        <v>352</v>
      </c>
      <c r="C41" s="314">
        <v>295.32216714999913</v>
      </c>
      <c r="D41" s="314">
        <v>301.23966292041837</v>
      </c>
      <c r="E41" s="314">
        <v>371.20347952363164</v>
      </c>
      <c r="F41" s="314">
        <v>287.44</v>
      </c>
      <c r="G41" s="314">
        <v>315.85075421125714</v>
      </c>
      <c r="H41" s="271"/>
    </row>
    <row r="42" spans="2:14" ht="16.5" customHeight="1" x14ac:dyDescent="0.2">
      <c r="B42" s="313" t="s">
        <v>353</v>
      </c>
      <c r="C42" s="314">
        <v>242.89075179099993</v>
      </c>
      <c r="D42" s="314">
        <v>247.75765700935091</v>
      </c>
      <c r="E42" s="314">
        <v>228.5603970700935</v>
      </c>
      <c r="F42" s="314">
        <v>283.02999999999997</v>
      </c>
      <c r="G42" s="314">
        <v>301.45319929783062</v>
      </c>
      <c r="H42" s="178"/>
    </row>
    <row r="43" spans="2:14" s="185" customFormat="1" ht="24" customHeight="1" x14ac:dyDescent="0.2">
      <c r="B43" s="311" t="s">
        <v>356</v>
      </c>
      <c r="C43" s="312">
        <v>2580.6347290131648</v>
      </c>
      <c r="D43" s="312">
        <v>2463.8444005766387</v>
      </c>
      <c r="E43" s="312">
        <v>2581.4164773330876</v>
      </c>
      <c r="F43" s="312">
        <v>2942.09</v>
      </c>
      <c r="G43" s="312">
        <v>3034.7226331884008</v>
      </c>
      <c r="H43" s="182"/>
      <c r="J43" s="56"/>
      <c r="K43" s="56"/>
      <c r="L43" s="56"/>
      <c r="M43" s="56"/>
      <c r="N43" s="56"/>
    </row>
    <row r="44" spans="2:14" s="185" customFormat="1" ht="13.5" customHeight="1" x14ac:dyDescent="0.2">
      <c r="B44" s="313" t="s">
        <v>352</v>
      </c>
      <c r="C44" s="314">
        <v>1086.2211121239898</v>
      </c>
      <c r="D44" s="314">
        <v>1037.0626167301104</v>
      </c>
      <c r="E44" s="314">
        <v>1129.8142825890477</v>
      </c>
      <c r="F44" s="314">
        <v>825.03</v>
      </c>
      <c r="G44" s="314">
        <v>1312.4507640872143</v>
      </c>
      <c r="H44" s="182"/>
      <c r="J44" s="56"/>
      <c r="K44" s="56"/>
      <c r="L44" s="56"/>
      <c r="M44" s="56"/>
      <c r="N44" s="56"/>
    </row>
    <row r="45" spans="2:14" ht="14.25" customHeight="1" x14ac:dyDescent="0.2">
      <c r="B45" s="313" t="s">
        <v>353</v>
      </c>
      <c r="C45" s="314">
        <v>1494.413616888985</v>
      </c>
      <c r="D45" s="314">
        <v>1426.781783846528</v>
      </c>
      <c r="E45" s="314">
        <v>1451.6021947440397</v>
      </c>
      <c r="F45" s="314">
        <v>2117.06</v>
      </c>
      <c r="G45" s="314">
        <v>1722.2718691011908</v>
      </c>
      <c r="H45" s="60"/>
    </row>
    <row r="46" spans="2:14" ht="25.5" x14ac:dyDescent="0.2">
      <c r="B46" s="311" t="s">
        <v>357</v>
      </c>
      <c r="C46" s="312">
        <v>1811.2533127049969</v>
      </c>
      <c r="D46" s="312">
        <v>2003.8681245308505</v>
      </c>
      <c r="E46" s="312">
        <v>2172.8825877004574</v>
      </c>
      <c r="F46" s="312">
        <v>1824.83</v>
      </c>
      <c r="G46" s="312">
        <v>2054.1660939222606</v>
      </c>
      <c r="H46" s="178"/>
    </row>
    <row r="47" spans="2:14" s="185" customFormat="1" x14ac:dyDescent="0.2">
      <c r="B47" s="313" t="s">
        <v>352</v>
      </c>
      <c r="C47" s="314">
        <v>1179.1952317319895</v>
      </c>
      <c r="D47" s="314">
        <v>1304.5948465030551</v>
      </c>
      <c r="E47" s="314">
        <v>1470.1935171578418</v>
      </c>
      <c r="F47" s="314">
        <v>1153.3599999999999</v>
      </c>
      <c r="G47" s="314">
        <v>1402.9113285780995</v>
      </c>
      <c r="H47" s="315"/>
      <c r="J47" s="56"/>
      <c r="K47" s="56"/>
      <c r="L47" s="56"/>
      <c r="M47" s="56"/>
      <c r="N47" s="56"/>
    </row>
    <row r="48" spans="2:14" s="185" customFormat="1" x14ac:dyDescent="0.2">
      <c r="B48" s="313" t="s">
        <v>353</v>
      </c>
      <c r="C48" s="314">
        <v>632.05808097299632</v>
      </c>
      <c r="D48" s="314">
        <v>699.27327802779541</v>
      </c>
      <c r="E48" s="314">
        <v>702.68907054261547</v>
      </c>
      <c r="F48" s="314">
        <v>671.47</v>
      </c>
      <c r="G48" s="314">
        <v>651.25476534416043</v>
      </c>
      <c r="H48" s="315"/>
      <c r="J48" s="56"/>
      <c r="K48" s="56"/>
      <c r="L48" s="56"/>
      <c r="M48" s="56"/>
      <c r="N48" s="56"/>
    </row>
    <row r="49" spans="2:14" x14ac:dyDescent="0.2">
      <c r="B49" s="311" t="s">
        <v>358</v>
      </c>
      <c r="C49" s="312">
        <v>2852.5967452170639</v>
      </c>
      <c r="D49" s="312">
        <v>2853.39806791499</v>
      </c>
      <c r="E49" s="312">
        <v>2835.1236170649418</v>
      </c>
      <c r="F49" s="312">
        <v>2700.2</v>
      </c>
      <c r="G49" s="312">
        <v>3019.2996078178921</v>
      </c>
      <c r="H49" s="60"/>
    </row>
    <row r="50" spans="2:14" x14ac:dyDescent="0.2">
      <c r="B50" s="313" t="s">
        <v>352</v>
      </c>
      <c r="C50" s="314">
        <v>1527.1428923809913</v>
      </c>
      <c r="D50" s="314">
        <v>1527.57188195508</v>
      </c>
      <c r="E50" s="314">
        <v>1331.6444939159148</v>
      </c>
      <c r="F50" s="314">
        <v>1475.84</v>
      </c>
      <c r="G50" s="314">
        <v>1479.0646649012333</v>
      </c>
      <c r="H50" s="60"/>
    </row>
    <row r="51" spans="2:14" x14ac:dyDescent="0.2">
      <c r="B51" s="313" t="s">
        <v>353</v>
      </c>
      <c r="C51" s="314">
        <v>1325.4538528359897</v>
      </c>
      <c r="D51" s="314">
        <v>1325.8261859599102</v>
      </c>
      <c r="E51" s="314">
        <v>1503.4791231490267</v>
      </c>
      <c r="F51" s="314">
        <v>1224.3599999999999</v>
      </c>
      <c r="G51" s="314">
        <v>1540.2349429166647</v>
      </c>
    </row>
    <row r="52" spans="2:14" x14ac:dyDescent="0.2">
      <c r="B52" s="311" t="s">
        <v>296</v>
      </c>
      <c r="C52" s="312">
        <v>1459.906231525988</v>
      </c>
      <c r="D52" s="312">
        <v>1359.1981786218435</v>
      </c>
      <c r="E52" s="312">
        <v>1600.7021872579396</v>
      </c>
      <c r="F52" s="312">
        <v>1591.34</v>
      </c>
      <c r="G52" s="312">
        <v>2191.5969158432863</v>
      </c>
    </row>
    <row r="53" spans="2:14" x14ac:dyDescent="0.2">
      <c r="B53" s="313" t="s">
        <v>352</v>
      </c>
      <c r="C53" s="314">
        <v>368.42008933199833</v>
      </c>
      <c r="D53" s="314">
        <v>343.00553252952699</v>
      </c>
      <c r="E53" s="314">
        <v>306.36347590412362</v>
      </c>
      <c r="F53" s="314">
        <v>231.68</v>
      </c>
      <c r="G53" s="314">
        <v>586.42699878109511</v>
      </c>
    </row>
    <row r="54" spans="2:14" x14ac:dyDescent="0.2">
      <c r="B54" s="313" t="s">
        <v>353</v>
      </c>
      <c r="C54" s="314">
        <v>1091.4861421939943</v>
      </c>
      <c r="D54" s="314">
        <v>1016.1926460923165</v>
      </c>
      <c r="E54" s="314">
        <v>1294.3387113538161</v>
      </c>
      <c r="F54" s="314">
        <v>1359.66</v>
      </c>
      <c r="G54" s="314">
        <v>1605.1699170621916</v>
      </c>
    </row>
    <row r="55" spans="2:14" x14ac:dyDescent="0.2">
      <c r="B55" s="311" t="s">
        <v>359</v>
      </c>
      <c r="C55" s="312">
        <v>1294.0758775999911</v>
      </c>
      <c r="D55" s="312">
        <v>1265.7278796391408</v>
      </c>
      <c r="E55" s="312">
        <v>887.48677499024882</v>
      </c>
      <c r="F55" s="312">
        <v>1376.6</v>
      </c>
      <c r="G55" s="312">
        <v>1647.9713676444021</v>
      </c>
    </row>
    <row r="56" spans="2:14" s="316" customFormat="1" x14ac:dyDescent="0.2">
      <c r="B56" s="313" t="s">
        <v>352</v>
      </c>
      <c r="C56" s="314">
        <v>326.37174403999859</v>
      </c>
      <c r="D56" s="314">
        <v>319.2222517307186</v>
      </c>
      <c r="E56" s="314">
        <v>306.36347590412356</v>
      </c>
      <c r="F56" s="314">
        <v>357.84</v>
      </c>
      <c r="G56" s="314">
        <v>559.47480369848324</v>
      </c>
      <c r="J56" s="56"/>
      <c r="K56" s="56"/>
      <c r="L56" s="56"/>
      <c r="M56" s="56"/>
      <c r="N56" s="56"/>
    </row>
    <row r="57" spans="2:14" x14ac:dyDescent="0.2">
      <c r="B57" s="313" t="s">
        <v>353</v>
      </c>
      <c r="C57" s="314">
        <v>967.70413355999631</v>
      </c>
      <c r="D57" s="314">
        <v>946.5056279084223</v>
      </c>
      <c r="E57" s="314">
        <v>581.12329908612526</v>
      </c>
      <c r="F57" s="314">
        <v>1018.77</v>
      </c>
      <c r="G57" s="314">
        <v>1089</v>
      </c>
    </row>
    <row r="58" spans="2:14" x14ac:dyDescent="0.2">
      <c r="B58" s="311" t="s">
        <v>360</v>
      </c>
      <c r="C58" s="312">
        <v>972.37261346099433</v>
      </c>
      <c r="D58" s="312">
        <v>980.34766489454</v>
      </c>
      <c r="E58" s="312">
        <v>829.12830897800177</v>
      </c>
      <c r="F58" s="312">
        <v>1114.69</v>
      </c>
      <c r="G58" s="312">
        <v>1048.9402088091158</v>
      </c>
    </row>
    <row r="59" spans="2:14" x14ac:dyDescent="0.2">
      <c r="B59" s="313" t="s">
        <v>352</v>
      </c>
      <c r="C59" s="314">
        <v>638.81126564799706</v>
      </c>
      <c r="D59" s="314">
        <v>644.05056653877068</v>
      </c>
      <c r="E59" s="314">
        <v>507.36502436990872</v>
      </c>
      <c r="F59" s="314">
        <v>744.31</v>
      </c>
      <c r="G59" s="314">
        <v>522.08149147212464</v>
      </c>
    </row>
    <row r="60" spans="2:14" x14ac:dyDescent="0.2">
      <c r="B60" s="313" t="s">
        <v>353</v>
      </c>
      <c r="C60" s="314">
        <v>333.5613478129996</v>
      </c>
      <c r="D60" s="314">
        <v>336.29709835576932</v>
      </c>
      <c r="E60" s="314">
        <v>321.76328460809299</v>
      </c>
      <c r="F60" s="314">
        <v>370.38</v>
      </c>
      <c r="G60" s="314">
        <v>526.85871733699139</v>
      </c>
      <c r="H60" s="185"/>
      <c r="I60" s="185"/>
    </row>
    <row r="61" spans="2:14" x14ac:dyDescent="0.2">
      <c r="B61" s="311" t="s">
        <v>361</v>
      </c>
      <c r="C61" s="312">
        <v>946.7564149699939</v>
      </c>
      <c r="D61" s="312">
        <v>950.74998902778543</v>
      </c>
      <c r="E61" s="312">
        <v>1077.937354184061</v>
      </c>
      <c r="F61" s="312">
        <v>790.95</v>
      </c>
      <c r="G61" s="312">
        <v>892.60328837947634</v>
      </c>
      <c r="H61" s="185"/>
      <c r="I61" s="317"/>
    </row>
    <row r="62" spans="2:14" x14ac:dyDescent="0.2">
      <c r="B62" s="313" t="s">
        <v>352</v>
      </c>
      <c r="C62" s="314">
        <v>375.25416032799825</v>
      </c>
      <c r="D62" s="314">
        <v>376.83704400965922</v>
      </c>
      <c r="E62" s="314">
        <v>445.76578955403113</v>
      </c>
      <c r="F62" s="314">
        <v>292.39999999999998</v>
      </c>
      <c r="G62" s="314">
        <v>286.30983321107851</v>
      </c>
    </row>
    <row r="63" spans="2:14" x14ac:dyDescent="0.2">
      <c r="B63" s="313" t="s">
        <v>353</v>
      </c>
      <c r="C63" s="314">
        <v>571.50225464199684</v>
      </c>
      <c r="D63" s="314">
        <v>573.91294501812627</v>
      </c>
      <c r="E63" s="314">
        <v>632.17156463002993</v>
      </c>
      <c r="F63" s="314">
        <v>498.55</v>
      </c>
      <c r="G63" s="314">
        <v>606.29345516839749</v>
      </c>
    </row>
    <row r="64" spans="2:14" ht="14.25" customHeight="1" x14ac:dyDescent="0.2">
      <c r="B64" s="311" t="s">
        <v>300</v>
      </c>
      <c r="C64" s="312">
        <v>3022.2963453941716</v>
      </c>
      <c r="D64" s="312">
        <v>3637</v>
      </c>
      <c r="E64" s="312">
        <v>3361.0060812079605</v>
      </c>
      <c r="F64" s="312">
        <v>3111.66</v>
      </c>
      <c r="G64" s="312">
        <v>3290.7256822236013</v>
      </c>
      <c r="H64" s="315"/>
      <c r="I64" s="185"/>
    </row>
    <row r="65" spans="2:9" x14ac:dyDescent="0.2">
      <c r="B65" s="313" t="s">
        <v>352</v>
      </c>
      <c r="C65" s="314">
        <v>237.2529817030001</v>
      </c>
      <c r="D65" s="314">
        <v>425</v>
      </c>
      <c r="E65" s="314">
        <v>213.1605883661241</v>
      </c>
      <c r="F65" s="314">
        <v>186.95</v>
      </c>
      <c r="G65" s="314">
        <v>261.59398337047554</v>
      </c>
      <c r="H65" s="65"/>
      <c r="I65" s="185"/>
    </row>
    <row r="66" spans="2:9" x14ac:dyDescent="0.2">
      <c r="B66" s="313" t="s">
        <v>353</v>
      </c>
      <c r="C66" s="314">
        <v>2785.043363691118</v>
      </c>
      <c r="D66" s="314">
        <v>3212</v>
      </c>
      <c r="E66" s="314">
        <v>3147.8454928418364</v>
      </c>
      <c r="F66" s="314">
        <v>2924.71</v>
      </c>
      <c r="G66" s="314">
        <v>3029.1316988531244</v>
      </c>
    </row>
    <row r="67" spans="2:9" x14ac:dyDescent="0.2">
      <c r="B67" s="311" t="s">
        <v>205</v>
      </c>
      <c r="C67" s="312">
        <v>4.0859539839999997</v>
      </c>
      <c r="D67" s="312">
        <v>4.0053824356660144</v>
      </c>
      <c r="E67" s="312">
        <v>0</v>
      </c>
      <c r="F67" s="312">
        <v>39.15</v>
      </c>
      <c r="G67" s="312">
        <v>0</v>
      </c>
    </row>
    <row r="68" spans="2:9" x14ac:dyDescent="0.2">
      <c r="B68" s="313" t="s">
        <v>352</v>
      </c>
      <c r="C68" s="314">
        <v>1.0087191010000001</v>
      </c>
      <c r="D68" s="314">
        <v>0.98882801555951472</v>
      </c>
      <c r="E68" s="314">
        <v>0</v>
      </c>
      <c r="F68" s="314">
        <v>0</v>
      </c>
      <c r="G68" s="314">
        <v>0</v>
      </c>
      <c r="H68" s="315"/>
      <c r="I68" s="185"/>
    </row>
    <row r="69" spans="2:9" x14ac:dyDescent="0.2">
      <c r="B69" s="313" t="s">
        <v>353</v>
      </c>
      <c r="C69" s="314">
        <v>3.077234883</v>
      </c>
      <c r="D69" s="314">
        <v>3.0165544201065</v>
      </c>
      <c r="E69" s="314">
        <v>0</v>
      </c>
      <c r="F69" s="314">
        <v>39.15</v>
      </c>
      <c r="G69" s="314">
        <v>0</v>
      </c>
      <c r="H69" s="70"/>
      <c r="I69" s="185"/>
    </row>
    <row r="70" spans="2:9" x14ac:dyDescent="0.2">
      <c r="B70" s="311" t="s">
        <v>322</v>
      </c>
      <c r="C70" s="312">
        <v>100.36223575899994</v>
      </c>
      <c r="D70" s="312">
        <v>71.007206181957059</v>
      </c>
      <c r="E70" s="312">
        <v>319.32655111864551</v>
      </c>
      <c r="F70" s="312">
        <v>20.190000000000001</v>
      </c>
      <c r="G70" s="312">
        <v>415.41734672792097</v>
      </c>
      <c r="H70" s="240"/>
    </row>
    <row r="71" spans="2:9" x14ac:dyDescent="0.2">
      <c r="B71" s="313" t="s">
        <v>352</v>
      </c>
      <c r="C71" s="314">
        <v>49.156154832999974</v>
      </c>
      <c r="D71" s="314">
        <v>35</v>
      </c>
      <c r="E71" s="314">
        <v>149.12462006079906</v>
      </c>
      <c r="F71" s="314">
        <v>0</v>
      </c>
      <c r="G71" s="314">
        <v>234.022804387631</v>
      </c>
      <c r="H71" s="240"/>
    </row>
    <row r="72" spans="2:9" x14ac:dyDescent="0.2">
      <c r="B72" s="313" t="s">
        <v>353</v>
      </c>
      <c r="C72" s="314">
        <v>51.206080925999984</v>
      </c>
      <c r="D72" s="314">
        <v>36.007206181957066</v>
      </c>
      <c r="E72" s="314">
        <v>170.20193105784642</v>
      </c>
      <c r="F72" s="314">
        <v>20.190000000000001</v>
      </c>
      <c r="G72" s="314">
        <v>181.39454234028997</v>
      </c>
      <c r="H72" s="315"/>
      <c r="I72" s="185"/>
    </row>
    <row r="73" spans="2:9" x14ac:dyDescent="0.2">
      <c r="B73" s="205"/>
      <c r="C73" s="205"/>
      <c r="D73" s="205"/>
      <c r="E73" s="205"/>
      <c r="F73" s="185"/>
      <c r="G73" s="185"/>
      <c r="H73" s="70"/>
      <c r="I73" s="185"/>
    </row>
    <row r="74" spans="2:9" x14ac:dyDescent="0.2">
      <c r="B74" s="318" t="s">
        <v>385</v>
      </c>
      <c r="C74" s="318"/>
      <c r="D74" s="319"/>
      <c r="E74" s="319"/>
      <c r="F74" s="319"/>
      <c r="G74" s="319"/>
      <c r="H74" s="240"/>
    </row>
    <row r="75" spans="2:9" x14ac:dyDescent="0.2">
      <c r="G75" s="240"/>
      <c r="H75" s="240"/>
    </row>
    <row r="76" spans="2:9" x14ac:dyDescent="0.2">
      <c r="F76" s="185"/>
      <c r="G76" s="240"/>
      <c r="H76" s="315"/>
      <c r="I76" s="185"/>
    </row>
    <row r="77" spans="2:9" x14ac:dyDescent="0.2">
      <c r="F77" s="185"/>
      <c r="G77" s="240"/>
      <c r="H77" s="70"/>
      <c r="I77" s="185"/>
    </row>
    <row r="78" spans="2:9" x14ac:dyDescent="0.2">
      <c r="G78" s="240"/>
      <c r="H78" s="240"/>
    </row>
    <row r="79" spans="2:9" x14ac:dyDescent="0.2">
      <c r="G79" s="240"/>
      <c r="H79" s="240"/>
    </row>
    <row r="80" spans="2:9" x14ac:dyDescent="0.2">
      <c r="F80" s="320"/>
      <c r="G80" s="240"/>
      <c r="H80" s="315"/>
      <c r="I80" s="185"/>
    </row>
    <row r="81" spans="6:9" x14ac:dyDescent="0.2">
      <c r="F81" s="185"/>
      <c r="G81" s="240"/>
      <c r="H81" s="70"/>
      <c r="I81" s="185"/>
    </row>
    <row r="82" spans="6:9" x14ac:dyDescent="0.2">
      <c r="G82" s="240"/>
      <c r="H82" s="240"/>
    </row>
    <row r="83" spans="6:9" x14ac:dyDescent="0.2">
      <c r="G83" s="240"/>
      <c r="H83" s="240"/>
    </row>
    <row r="84" spans="6:9" x14ac:dyDescent="0.2">
      <c r="F84" s="320"/>
      <c r="G84" s="240"/>
      <c r="H84" s="315"/>
      <c r="I84" s="185"/>
    </row>
    <row r="85" spans="6:9" x14ac:dyDescent="0.2">
      <c r="F85" s="185"/>
      <c r="G85" s="240"/>
      <c r="H85" s="70"/>
      <c r="I85" s="185"/>
    </row>
    <row r="86" spans="6:9" x14ac:dyDescent="0.2">
      <c r="G86" s="240"/>
      <c r="H86" s="240"/>
    </row>
    <row r="87" spans="6:9" x14ac:dyDescent="0.2">
      <c r="G87" s="240"/>
      <c r="H87" s="240"/>
    </row>
    <row r="88" spans="6:9" x14ac:dyDescent="0.2">
      <c r="F88" s="320"/>
      <c r="G88" s="240"/>
      <c r="H88" s="315"/>
      <c r="I88" s="185"/>
    </row>
    <row r="89" spans="6:9" x14ac:dyDescent="0.2">
      <c r="F89" s="320"/>
      <c r="G89" s="240"/>
      <c r="H89" s="70"/>
      <c r="I89" s="185"/>
    </row>
    <row r="90" spans="6:9" x14ac:dyDescent="0.2">
      <c r="G90" s="240"/>
      <c r="H90" s="240"/>
    </row>
    <row r="91" spans="6:9" x14ac:dyDescent="0.2">
      <c r="G91" s="240"/>
      <c r="H91" s="240"/>
    </row>
    <row r="92" spans="6:9" x14ac:dyDescent="0.2">
      <c r="F92" s="320"/>
      <c r="G92" s="240"/>
      <c r="H92" s="315"/>
      <c r="I92" s="185"/>
    </row>
    <row r="93" spans="6:9" x14ac:dyDescent="0.2">
      <c r="F93" s="320"/>
      <c r="G93" s="240"/>
      <c r="H93" s="70"/>
      <c r="I93" s="185"/>
    </row>
  </sheetData>
  <customSheetViews>
    <customSheetView guid="{F4665436-DFC3-47B1-A482-DE3E62B43168}" showPageBreaks="1" printArea="1" hiddenColumns="1" view="pageBreakPreview" showRuler="0">
      <selection activeCell="O55" sqref="O55"/>
      <colBreaks count="1" manualBreakCount="1">
        <brk id="23" min="1" max="58" man="1"/>
      </colBreaks>
      <pageMargins left="1" right="1" top="1" bottom="1" header="0.5" footer="0.45"/>
      <pageSetup scale="72" orientation="portrait" horizontalDpi="300" verticalDpi="300" r:id="rId1"/>
      <headerFooter alignWithMargins="0"/>
    </customSheetView>
  </customSheetViews>
  <mergeCells count="2">
    <mergeCell ref="D4:I4"/>
    <mergeCell ref="B6:G6"/>
  </mergeCells>
  <phoneticPr fontId="8" type="noConversion"/>
  <pageMargins left="1" right="1" top="1" bottom="1" header="0.5" footer="0.45"/>
  <pageSetup scale="54" orientation="portrait" horizontalDpi="300" verticalDpi="3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MSPhotoEd.3" shapeId="7169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438150</xdr:colOff>
                <xdr:row>3</xdr:row>
                <xdr:rowOff>66675</xdr:rowOff>
              </to>
            </anchor>
          </objectPr>
        </oleObject>
      </mc:Choice>
      <mc:Fallback>
        <oleObject progId="MSPhotoEd.3" shapeId="716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17</vt:i4>
      </vt:variant>
    </vt:vector>
  </HeadingPairs>
  <TitlesOfParts>
    <vt:vector size="40" baseType="lpstr">
      <vt:lpstr>.01a</vt:lpstr>
      <vt:lpstr>.01b </vt:lpstr>
      <vt:lpstr>.01c</vt:lpstr>
      <vt:lpstr>.02</vt:lpstr>
      <vt:lpstr>.03a</vt:lpstr>
      <vt:lpstr>.04</vt:lpstr>
      <vt:lpstr>.05</vt:lpstr>
      <vt:lpstr>.03b</vt:lpstr>
      <vt:lpstr>.04a</vt:lpstr>
      <vt:lpstr>h.05</vt:lpstr>
      <vt:lpstr>hc4.01&amp;4.02</vt:lpstr>
      <vt:lpstr>.04b</vt:lpstr>
      <vt:lpstr>.05a</vt:lpstr>
      <vt:lpstr>.05b</vt:lpstr>
      <vt:lpstr>.05c</vt:lpstr>
      <vt:lpstr>.06a</vt:lpstr>
      <vt:lpstr>.06b</vt:lpstr>
      <vt:lpstr>.06c</vt:lpstr>
      <vt:lpstr>.06d</vt:lpstr>
      <vt:lpstr>Sheet1</vt:lpstr>
      <vt:lpstr>Sheet3</vt:lpstr>
      <vt:lpstr>WorkPermits</vt:lpstr>
      <vt:lpstr>Sheet2</vt:lpstr>
      <vt:lpstr>'.01a'!Print_Area</vt:lpstr>
      <vt:lpstr>'.01b '!Print_Area</vt:lpstr>
      <vt:lpstr>'.01c'!Print_Area</vt:lpstr>
      <vt:lpstr>'.02'!Print_Area</vt:lpstr>
      <vt:lpstr>'.03a'!Print_Area</vt:lpstr>
      <vt:lpstr>'.03b'!Print_Area</vt:lpstr>
      <vt:lpstr>'.04a'!Print_Area</vt:lpstr>
      <vt:lpstr>'.04b'!Print_Area</vt:lpstr>
      <vt:lpstr>'.05a'!Print_Area</vt:lpstr>
      <vt:lpstr>'.05b'!Print_Area</vt:lpstr>
      <vt:lpstr>'.05c'!Print_Area</vt:lpstr>
      <vt:lpstr>'.06a'!Print_Area</vt:lpstr>
      <vt:lpstr>'.06b'!Print_Area</vt:lpstr>
      <vt:lpstr>'.06d'!Print_Area</vt:lpstr>
      <vt:lpstr>'hc4.01&amp;4.02'!Print_Area</vt:lpstr>
      <vt:lpstr>WorkPermits!Print_Area</vt:lpstr>
      <vt:lpstr>WorkPermits!Print_Titles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Employment</dc:subject>
  <dc:creator>Economics &amp; Statistics Office</dc:creator>
  <cp:lastModifiedBy>Administrator</cp:lastModifiedBy>
  <cp:lastPrinted>2015-04-28T19:58:14Z</cp:lastPrinted>
  <dcterms:created xsi:type="dcterms:W3CDTF">2002-08-30T18:40:44Z</dcterms:created>
  <dcterms:modified xsi:type="dcterms:W3CDTF">2015-08-07T16:22:36Z</dcterms:modified>
</cp:coreProperties>
</file>