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3380" windowHeight="4515"/>
  </bookViews>
  <sheets>
    <sheet name="13.01" sheetId="1" r:id="rId1"/>
    <sheet name="13.02" sheetId="2" r:id="rId2"/>
    <sheet name="13.03chart" sheetId="3" r:id="rId3"/>
  </sheets>
  <definedNames>
    <definedName name="_xlnm.Print_Area" localSheetId="0">'13.01'!$B$10:$J$49</definedName>
    <definedName name="_xlnm.Print_Area" localSheetId="1">'13.02'!$A$9:$M$52</definedName>
  </definedNames>
  <calcPr calcId="145621"/>
</workbook>
</file>

<file path=xl/calcChain.xml><?xml version="1.0" encoding="utf-8"?>
<calcChain xmlns="http://schemas.openxmlformats.org/spreadsheetml/2006/main">
  <c r="K12" i="1" l="1"/>
  <c r="L12" i="1"/>
  <c r="D20" i="1"/>
  <c r="E20" i="1"/>
  <c r="F20" i="1"/>
  <c r="G20" i="1"/>
  <c r="H20" i="1"/>
  <c r="I20" i="1"/>
  <c r="J20" i="1"/>
  <c r="K20" i="1"/>
  <c r="L20" i="1"/>
  <c r="C20" i="1"/>
  <c r="K49" i="1" l="1"/>
  <c r="B35" i="2"/>
  <c r="C35" i="2"/>
  <c r="D35" i="2"/>
  <c r="E35" i="2"/>
  <c r="B51" i="2"/>
  <c r="C51" i="2"/>
  <c r="D51" i="2"/>
  <c r="E51" i="2"/>
  <c r="F51" i="2"/>
  <c r="F26" i="2" s="1"/>
  <c r="F35" i="2" s="1"/>
  <c r="G51" i="2"/>
  <c r="G26" i="2" s="1"/>
  <c r="G35" i="2" s="1"/>
  <c r="H51" i="2"/>
  <c r="H26" i="2" s="1"/>
  <c r="H35" i="2" s="1"/>
  <c r="I51" i="2"/>
  <c r="I26" i="2" s="1"/>
  <c r="I35" i="2" s="1"/>
  <c r="J51" i="2"/>
  <c r="J26" i="2" s="1"/>
  <c r="J35" i="2" s="1"/>
  <c r="K51" i="2"/>
  <c r="K26" i="2" s="1"/>
  <c r="K35" i="2" s="1"/>
  <c r="J11" i="2" l="1"/>
  <c r="J20" i="2" s="1"/>
  <c r="K11" i="2"/>
  <c r="K20" i="2" s="1"/>
  <c r="I11" i="2"/>
  <c r="I20" i="2" s="1"/>
  <c r="E16" i="2"/>
  <c r="H11" i="2"/>
  <c r="H20" i="2" s="1"/>
  <c r="G11" i="2"/>
  <c r="G20" i="2" s="1"/>
  <c r="F11" i="2"/>
  <c r="F20" i="2" s="1"/>
  <c r="E11" i="2"/>
  <c r="E20" i="2" s="1"/>
  <c r="D11" i="2"/>
  <c r="D20" i="2" s="1"/>
  <c r="C11" i="2"/>
  <c r="C20" i="2" s="1"/>
  <c r="B11" i="2"/>
  <c r="B20" i="2" s="1"/>
  <c r="I48" i="1"/>
  <c r="I46" i="1" s="1"/>
  <c r="J46" i="1"/>
  <c r="H46" i="1"/>
  <c r="G46" i="1"/>
  <c r="F46" i="1"/>
  <c r="E46" i="1"/>
  <c r="D46" i="1"/>
  <c r="C46" i="1"/>
  <c r="J40" i="1"/>
  <c r="I40" i="1"/>
  <c r="H40" i="1"/>
  <c r="G40" i="1"/>
  <c r="F40" i="1"/>
  <c r="E40" i="1"/>
  <c r="C40" i="1"/>
  <c r="J34" i="1"/>
  <c r="H34" i="1"/>
  <c r="G34" i="1"/>
  <c r="F34" i="1"/>
  <c r="E34" i="1"/>
  <c r="D34" i="1"/>
  <c r="D39" i="1" s="1"/>
  <c r="C34" i="1"/>
  <c r="J26" i="1"/>
  <c r="I25" i="1"/>
  <c r="H26" i="1"/>
  <c r="G26" i="1"/>
  <c r="G25" i="1" s="1"/>
  <c r="F26" i="1"/>
  <c r="F25" i="1" s="1"/>
  <c r="E26" i="1"/>
  <c r="E25" i="1" s="1"/>
  <c r="D26" i="1"/>
  <c r="C26" i="1"/>
  <c r="J14" i="1"/>
  <c r="I14" i="1"/>
  <c r="I13" i="1" s="1"/>
  <c r="I12" i="1" s="1"/>
  <c r="H14" i="1"/>
  <c r="G14" i="1"/>
  <c r="F14" i="1"/>
  <c r="E14" i="1"/>
  <c r="D14" i="1"/>
  <c r="C14" i="1"/>
  <c r="E13" i="1" l="1"/>
  <c r="E12" i="1" s="1"/>
  <c r="D13" i="1"/>
  <c r="H13" i="1"/>
  <c r="H12" i="1" s="1"/>
  <c r="J25" i="1"/>
  <c r="C13" i="1"/>
  <c r="C12" i="1" s="1"/>
  <c r="G13" i="1"/>
  <c r="G12" i="1" s="1"/>
  <c r="E39" i="1"/>
  <c r="C25" i="1"/>
  <c r="J39" i="1"/>
  <c r="H25" i="1"/>
  <c r="F39" i="1"/>
  <c r="C39" i="1"/>
  <c r="D25" i="1"/>
  <c r="F13" i="1"/>
  <c r="J13" i="1"/>
  <c r="J12" i="1" s="1"/>
  <c r="I39" i="1"/>
  <c r="G39" i="1"/>
  <c r="H39" i="1"/>
  <c r="F42" i="1" l="1"/>
  <c r="F12" i="1"/>
  <c r="D12" i="1"/>
  <c r="D43" i="1" s="1"/>
  <c r="D41" i="1" s="1"/>
  <c r="D42" i="1"/>
  <c r="E42" i="1"/>
  <c r="F43" i="1"/>
  <c r="F45" i="1" s="1"/>
  <c r="F49" i="1" s="1"/>
  <c r="H42" i="1"/>
  <c r="J42" i="1"/>
  <c r="C42" i="1"/>
  <c r="H43" i="1"/>
  <c r="H41" i="1" s="1"/>
  <c r="G42" i="1"/>
  <c r="G43" i="1"/>
  <c r="G41" i="1" s="1"/>
  <c r="J43" i="1"/>
  <c r="J41" i="1" s="1"/>
  <c r="E43" i="1"/>
  <c r="E45" i="1" s="1"/>
  <c r="E49" i="1" s="1"/>
  <c r="C43" i="1"/>
  <c r="C41" i="1" s="1"/>
  <c r="I43" i="1"/>
  <c r="I45" i="1" s="1"/>
  <c r="I49" i="1" s="1"/>
  <c r="D45" i="1" l="1"/>
  <c r="D49" i="1" s="1"/>
  <c r="H45" i="1"/>
  <c r="H49" i="1" s="1"/>
  <c r="F41" i="1"/>
  <c r="C45" i="1"/>
  <c r="C49" i="1" s="1"/>
  <c r="J45" i="1"/>
  <c r="J49" i="1" s="1"/>
  <c r="E41" i="1"/>
  <c r="G45" i="1"/>
  <c r="G49" i="1" s="1"/>
  <c r="I41" i="1"/>
</calcChain>
</file>

<file path=xl/sharedStrings.xml><?xml version="1.0" encoding="utf-8"?>
<sst xmlns="http://schemas.openxmlformats.org/spreadsheetml/2006/main" count="93" uniqueCount="83">
  <si>
    <t>Total Revenue</t>
  </si>
  <si>
    <t>Current Revenue</t>
  </si>
  <si>
    <t xml:space="preserve">    Coercive Revenue</t>
  </si>
  <si>
    <t xml:space="preserve">        Taxes on International Trade &amp; Transactions</t>
  </si>
  <si>
    <t xml:space="preserve">        Domestic Taxes on Goods &amp; Services</t>
  </si>
  <si>
    <t xml:space="preserve">        Taxes on Property</t>
  </si>
  <si>
    <t xml:space="preserve">        Fines</t>
  </si>
  <si>
    <t xml:space="preserve">        Other Taxes</t>
  </si>
  <si>
    <t xml:space="preserve">    Non-coercive Revenue</t>
  </si>
  <si>
    <t>Sale of Goods &amp; Services</t>
  </si>
  <si>
    <t>Investment Revenue</t>
  </si>
  <si>
    <t>Other Operating Revenue</t>
  </si>
  <si>
    <t>Total Expenditure</t>
  </si>
  <si>
    <t xml:space="preserve">Current Expenditure </t>
  </si>
  <si>
    <t xml:space="preserve">    Personnel Costs</t>
  </si>
  <si>
    <t xml:space="preserve">    Supplies &amp; Consumables</t>
  </si>
  <si>
    <t xml:space="preserve">    Subsidies</t>
  </si>
  <si>
    <t xml:space="preserve">    Transfer Payments</t>
  </si>
  <si>
    <t>Depreciation</t>
  </si>
  <si>
    <t xml:space="preserve">    Interest Payments</t>
  </si>
  <si>
    <t>Other Executive Expenses</t>
  </si>
  <si>
    <t>Gross Capital Expenditure &amp; Net Lending</t>
  </si>
  <si>
    <t xml:space="preserve">    Capital Acquisition ( now Equity Injections)</t>
  </si>
  <si>
    <t>Equity Injections and Working Capital support to Public Entities</t>
  </si>
  <si>
    <t xml:space="preserve">    Capital Development ( now Executive Assets)</t>
  </si>
  <si>
    <t xml:space="preserve">    Net Lending</t>
  </si>
  <si>
    <t>Net Capital Expenditure &amp; Net Lending</t>
  </si>
  <si>
    <t>Primary Balance (Overall Balance w/o Interest Payments)</t>
  </si>
  <si>
    <t>Current Balance</t>
  </si>
  <si>
    <t>Overall Balance</t>
  </si>
  <si>
    <t>Financing</t>
  </si>
  <si>
    <t xml:space="preserve">    Net Borrowing</t>
  </si>
  <si>
    <t xml:space="preserve">        Disbursements</t>
  </si>
  <si>
    <t xml:space="preserve">        Loan Repayment</t>
  </si>
  <si>
    <t xml:space="preserve">    Change in Cash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</si>
  <si>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</si>
  <si>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</si>
  <si>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</si>
  <si>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</si>
  <si>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</si>
  <si>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</si>
  <si>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</si>
  <si>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</si>
  <si>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</si>
  <si>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>Taxes on International Trade</t>
  </si>
  <si>
    <t xml:space="preserve">Domestic Taxes </t>
  </si>
  <si>
    <t>Various financial service licenses</t>
  </si>
  <si>
    <t>ICTA licences &amp; royalties</t>
  </si>
  <si>
    <t>Work permit fees</t>
  </si>
  <si>
    <t>Other stamp duties</t>
  </si>
  <si>
    <t>Traders licenses</t>
  </si>
  <si>
    <t>Other domestic taxes</t>
  </si>
  <si>
    <t xml:space="preserve">Of which: </t>
  </si>
  <si>
    <t>Tourism accommodation charges</t>
  </si>
  <si>
    <t>Motor vehicle charges</t>
  </si>
  <si>
    <t xml:space="preserve">Domestic Taxes on Good &amp; Services </t>
  </si>
  <si>
    <t>Banks and trust licenses</t>
  </si>
  <si>
    <t>Insurance licenses</t>
  </si>
  <si>
    <t>Other company fees - Residents</t>
  </si>
  <si>
    <t>Other company fees - Non-Residents</t>
  </si>
  <si>
    <t>Other company fees - Exempt</t>
  </si>
  <si>
    <t>Other company fees - Foreign</t>
  </si>
  <si>
    <t>Partnership fees</t>
  </si>
  <si>
    <t>Mutual fund administration</t>
  </si>
  <si>
    <t>Money services licenses</t>
  </si>
  <si>
    <t>Security investments</t>
  </si>
  <si>
    <t>Total</t>
  </si>
  <si>
    <t>Various Financial Services Revenue</t>
  </si>
  <si>
    <t>Year</t>
  </si>
  <si>
    <t>Disbursed Outstanding Debt</t>
  </si>
  <si>
    <t>..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</si>
  <si>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</si>
  <si>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</si>
  <si>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r>
      <rPr>
        <b/>
        <sz val="10"/>
        <rFont val="Calibri"/>
        <family val="2"/>
        <scheme val="minor"/>
      </rPr>
      <t>Source</t>
    </r>
    <r>
      <rPr>
        <sz val="10"/>
        <rFont val="Calibri"/>
        <family val="2"/>
        <scheme val="minor"/>
      </rPr>
      <t>: Treasury Department, and Economics &amp; Statistics Office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</si>
  <si>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</si>
  <si>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</si>
  <si>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</si>
  <si>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STATISTICAL COMPENDIUM 2017</t>
  </si>
  <si>
    <t>Cayman Islands Fiscal Operations, 2008 - 2017</t>
  </si>
  <si>
    <t>Taxes on International Trade, 2007 - 2017</t>
  </si>
  <si>
    <t>Domestic Taxes on Goods and Services, 2007 - 2017</t>
  </si>
  <si>
    <t>Various Financial Services Revenue, 2007 - 2017</t>
  </si>
  <si>
    <r>
      <t>Central Government Debt and Self-Financing Debt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(CI$M) a/  1995-2017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</si>
</sst>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Book Antiqua"/>
      <family val="1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2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165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3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2"/>
    </xf>
    <xf numFmtId="165" fontId="3" fillId="0" borderId="0" xfId="0" applyNumberFormat="1" applyFont="1" applyFill="1" applyBorder="1"/>
    <xf numFmtId="0" fontId="2" fillId="0" borderId="0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left" wrapText="1"/>
    </xf>
    <xf numFmtId="165" fontId="2" fillId="0" borderId="0" xfId="1" applyNumberFormat="1" applyFont="1" applyFill="1" applyBorder="1" applyAlignment="1">
      <alignment horizontal="center"/>
    </xf>
    <xf numFmtId="0" fontId="2" fillId="0" borderId="2" xfId="0" applyFont="1" applyFill="1" applyBorder="1"/>
    <xf numFmtId="165" fontId="2" fillId="0" borderId="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12" fillId="0" borderId="2" xfId="0" applyFont="1" applyFill="1" applyBorder="1" applyAlignment="1">
      <alignment horizontal="right"/>
    </xf>
    <xf numFmtId="0" fontId="7" fillId="0" borderId="0" xfId="0" applyFont="1" applyFill="1"/>
    <xf numFmtId="0" fontId="8" fillId="0" borderId="1" xfId="0" applyFont="1" applyFill="1" applyBorder="1"/>
    <xf numFmtId="1" fontId="8" fillId="0" borderId="1" xfId="0" applyNumberFormat="1" applyFont="1" applyFill="1" applyBorder="1"/>
    <xf numFmtId="0" fontId="8" fillId="0" borderId="0" xfId="0" applyFont="1" applyFill="1"/>
    <xf numFmtId="166" fontId="8" fillId="0" borderId="0" xfId="1" applyNumberFormat="1" applyFont="1" applyFill="1"/>
    <xf numFmtId="0" fontId="7" fillId="0" borderId="0" xfId="0" applyFont="1" applyFill="1" applyAlignment="1">
      <alignment horizontal="left" indent="1"/>
    </xf>
    <xf numFmtId="166" fontId="7" fillId="0" borderId="0" xfId="1" applyNumberFormat="1" applyFont="1" applyFill="1"/>
    <xf numFmtId="166" fontId="7" fillId="0" borderId="0" xfId="0" applyNumberFormat="1" applyFont="1" applyFill="1"/>
    <xf numFmtId="166" fontId="5" fillId="0" borderId="0" xfId="0" applyNumberFormat="1" applyFont="1" applyFill="1"/>
    <xf numFmtId="0" fontId="7" fillId="0" borderId="0" xfId="0" applyFont="1" applyFill="1" applyAlignment="1">
      <alignment horizontal="left"/>
    </xf>
    <xf numFmtId="166" fontId="8" fillId="0" borderId="1" xfId="0" applyNumberFormat="1" applyFont="1" applyFill="1" applyBorder="1"/>
    <xf numFmtId="0" fontId="12" fillId="0" borderId="2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/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5" fillId="0" borderId="0" xfId="0" applyNumberFormat="1" applyFont="1" applyFill="1" applyAlignment="1">
      <alignment horizontal="right"/>
    </xf>
    <xf numFmtId="164" fontId="6" fillId="0" borderId="1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12" fillId="0" borderId="2" xfId="0" applyFont="1" applyFill="1" applyBorder="1" applyAlignment="1"/>
    <xf numFmtId="0" fontId="7" fillId="0" borderId="0" xfId="0" applyFont="1" applyFill="1" applyAlignment="1">
      <alignment horizontal="left" indent="2"/>
    </xf>
    <xf numFmtId="164" fontId="8" fillId="0" borderId="1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6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indent="2"/>
    </xf>
    <xf numFmtId="0" fontId="7" fillId="0" borderId="2" xfId="0" applyFont="1" applyFill="1" applyBorder="1" applyAlignment="1">
      <alignment horizontal="left" indent="2"/>
    </xf>
    <xf numFmtId="0" fontId="0" fillId="0" borderId="0" xfId="0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7" fillId="0" borderId="0" xfId="1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0" fontId="18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'13.03chart'!$B$1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'13.03chart'!$A$2:$A$24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'13.03chart'!$B$2:$B$24</c:f>
              <c:numCache>
                <c:formatCode>0.0</c:formatCode>
                <c:ptCount val="23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483.9</c:v>
                </c:pt>
                <c:pt idx="22">
                  <c:v>449.1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083584"/>
        <c:axId val="63841024"/>
      </c:barChart>
      <c:catAx>
        <c:axId val="580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3841024"/>
        <c:crosses val="autoZero"/>
        <c:auto val="1"/>
        <c:lblAlgn val="ctr"/>
        <c:lblOffset val="100"/>
        <c:noMultiLvlLbl val="0"/>
      </c:catAx>
      <c:valAx>
        <c:axId val="638410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5808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'13.03chart'!$B$1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'13.03chart'!$A$2:$A$24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'13.03chart'!$B$2:$B$24</c:f>
              <c:numCache>
                <c:formatCode>0.0</c:formatCode>
                <c:ptCount val="23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483.9</c:v>
                </c:pt>
                <c:pt idx="22">
                  <c:v>449.1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3093888"/>
        <c:axId val="73095424"/>
      </c:barChart>
      <c:catAx>
        <c:axId val="730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95424"/>
        <c:crosses val="autoZero"/>
        <c:auto val="1"/>
        <c:lblAlgn val="ctr"/>
        <c:lblOffset val="100"/>
        <c:noMultiLvlLbl val="0"/>
      </c:catAx>
      <c:valAx>
        <c:axId val="730954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7309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1</xdr:col>
          <xdr:colOff>400050</xdr:colOff>
          <xdr:row>3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0</xdr:col>
          <xdr:colOff>1114425</xdr:colOff>
          <xdr:row>3</xdr:row>
          <xdr:rowOff>155408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5</xdr:row>
      <xdr:rowOff>171450</xdr:rowOff>
    </xdr:from>
    <xdr:to>
      <xdr:col>16</xdr:col>
      <xdr:colOff>266700</xdr:colOff>
      <xdr:row>22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</xdr:row>
      <xdr:rowOff>104775</xdr:rowOff>
    </xdr:from>
    <xdr:to>
      <xdr:col>16</xdr:col>
      <xdr:colOff>333375</xdr:colOff>
      <xdr:row>22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361950</xdr:colOff>
          <xdr:row>1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9"/>
  <sheetViews>
    <sheetView tabSelected="1" workbookViewId="0">
      <selection activeCell="C2" sqref="C2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12" width="6.7109375" style="1" customWidth="1"/>
    <col min="13" max="16384" width="9.140625" style="1"/>
  </cols>
  <sheetData>
    <row r="1" spans="2:12" x14ac:dyDescent="0.2">
      <c r="D1" s="2"/>
    </row>
    <row r="2" spans="2:12" ht="15" x14ac:dyDescent="0.25">
      <c r="H2" s="5" t="s">
        <v>77</v>
      </c>
    </row>
    <row r="3" spans="2:12" x14ac:dyDescent="0.2">
      <c r="D3" s="2"/>
    </row>
    <row r="4" spans="2:12" x14ac:dyDescent="0.2">
      <c r="D4" s="3"/>
    </row>
    <row r="5" spans="2:12" x14ac:dyDescent="0.2">
      <c r="D5" s="3"/>
    </row>
    <row r="6" spans="2:12" x14ac:dyDescent="0.2">
      <c r="D6" s="3"/>
    </row>
    <row r="7" spans="2:12" ht="18.75" x14ac:dyDescent="0.3">
      <c r="B7" s="26" t="s">
        <v>78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9" spans="2:12" x14ac:dyDescent="0.2">
      <c r="C9" s="4"/>
      <c r="D9" s="4"/>
      <c r="E9" s="4"/>
      <c r="F9" s="4"/>
      <c r="G9" s="4"/>
      <c r="H9" s="4"/>
      <c r="I9" s="4"/>
      <c r="J9" s="4"/>
    </row>
    <row r="10" spans="2:12" x14ac:dyDescent="0.2">
      <c r="B10" s="6" t="s">
        <v>71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x14ac:dyDescent="0.2">
      <c r="B11" s="7"/>
      <c r="C11" s="8">
        <v>2008</v>
      </c>
      <c r="D11" s="8">
        <v>2009</v>
      </c>
      <c r="E11" s="8">
        <v>2010</v>
      </c>
      <c r="F11" s="8">
        <v>2011</v>
      </c>
      <c r="G11" s="8">
        <v>2012</v>
      </c>
      <c r="H11" s="8">
        <v>2013</v>
      </c>
      <c r="I11" s="8">
        <v>2014</v>
      </c>
      <c r="J11" s="8">
        <v>2015</v>
      </c>
      <c r="K11" s="8">
        <v>2016</v>
      </c>
      <c r="L11" s="8">
        <v>2017</v>
      </c>
    </row>
    <row r="12" spans="2:12" s="11" customFormat="1" x14ac:dyDescent="0.2">
      <c r="B12" s="9" t="s">
        <v>0</v>
      </c>
      <c r="C12" s="10">
        <f>C13</f>
        <v>522.20000000000005</v>
      </c>
      <c r="D12" s="10">
        <f t="shared" ref="D12:L12" si="0">D13</f>
        <v>473.79999999999995</v>
      </c>
      <c r="E12" s="10">
        <f t="shared" si="0"/>
        <v>517.70000000000005</v>
      </c>
      <c r="F12" s="10">
        <f t="shared" si="0"/>
        <v>545.89299999999992</v>
      </c>
      <c r="G12" s="10">
        <f t="shared" si="0"/>
        <v>564.6</v>
      </c>
      <c r="H12" s="10">
        <f t="shared" si="0"/>
        <v>635.20000000000005</v>
      </c>
      <c r="I12" s="10">
        <f t="shared" si="0"/>
        <v>664.30000000000007</v>
      </c>
      <c r="J12" s="10">
        <f t="shared" si="0"/>
        <v>672.63000000000011</v>
      </c>
      <c r="K12" s="10">
        <f t="shared" si="0"/>
        <v>705.9</v>
      </c>
      <c r="L12" s="10">
        <f t="shared" si="0"/>
        <v>753.2</v>
      </c>
    </row>
    <row r="13" spans="2:12" x14ac:dyDescent="0.2">
      <c r="B13" s="12" t="s">
        <v>1</v>
      </c>
      <c r="C13" s="13">
        <f t="shared" ref="C13:J13" si="1">C14+C20</f>
        <v>522.20000000000005</v>
      </c>
      <c r="D13" s="13">
        <f t="shared" si="1"/>
        <v>473.79999999999995</v>
      </c>
      <c r="E13" s="13">
        <f t="shared" si="1"/>
        <v>517.70000000000005</v>
      </c>
      <c r="F13" s="13">
        <f t="shared" si="1"/>
        <v>545.89299999999992</v>
      </c>
      <c r="G13" s="13">
        <f t="shared" si="1"/>
        <v>564.6</v>
      </c>
      <c r="H13" s="13">
        <f t="shared" si="1"/>
        <v>635.20000000000005</v>
      </c>
      <c r="I13" s="13">
        <f t="shared" si="1"/>
        <v>664.30000000000007</v>
      </c>
      <c r="J13" s="13">
        <f t="shared" si="1"/>
        <v>672.63000000000011</v>
      </c>
      <c r="K13" s="13">
        <v>705.9</v>
      </c>
      <c r="L13" s="13">
        <v>753.2</v>
      </c>
    </row>
    <row r="14" spans="2:12" x14ac:dyDescent="0.2">
      <c r="B14" s="14" t="s">
        <v>2</v>
      </c>
      <c r="C14" s="15">
        <f t="shared" ref="C14:J14" si="2">C15+C16+C17+C18+C19</f>
        <v>457.9</v>
      </c>
      <c r="D14" s="15">
        <f t="shared" si="2"/>
        <v>430.99999999999994</v>
      </c>
      <c r="E14" s="15">
        <f t="shared" si="2"/>
        <v>460.8</v>
      </c>
      <c r="F14" s="15">
        <f t="shared" si="2"/>
        <v>489.29299999999995</v>
      </c>
      <c r="G14" s="15">
        <f t="shared" si="2"/>
        <v>504.90000000000003</v>
      </c>
      <c r="H14" s="15">
        <f t="shared" si="2"/>
        <v>584.70000000000005</v>
      </c>
      <c r="I14" s="15">
        <f t="shared" si="2"/>
        <v>630.1</v>
      </c>
      <c r="J14" s="15">
        <f t="shared" si="2"/>
        <v>636.63000000000011</v>
      </c>
      <c r="K14" s="15">
        <v>666</v>
      </c>
      <c r="L14" s="15">
        <v>753.2</v>
      </c>
    </row>
    <row r="15" spans="2:12" x14ac:dyDescent="0.2">
      <c r="B15" s="14" t="s">
        <v>3</v>
      </c>
      <c r="C15" s="15">
        <v>176.9</v>
      </c>
      <c r="D15" s="15">
        <v>152</v>
      </c>
      <c r="E15" s="15">
        <v>158.5</v>
      </c>
      <c r="F15" s="15">
        <v>162.19999999999999</v>
      </c>
      <c r="G15" s="15">
        <v>167.2</v>
      </c>
      <c r="H15" s="15">
        <v>173.3</v>
      </c>
      <c r="I15" s="15">
        <v>177.9</v>
      </c>
      <c r="J15" s="15">
        <v>172</v>
      </c>
      <c r="K15" s="15">
        <v>174.3</v>
      </c>
      <c r="L15" s="15">
        <v>178</v>
      </c>
    </row>
    <row r="16" spans="2:12" x14ac:dyDescent="0.2">
      <c r="B16" s="14" t="s">
        <v>4</v>
      </c>
      <c r="C16" s="15">
        <v>238</v>
      </c>
      <c r="D16" s="15">
        <v>248.2</v>
      </c>
      <c r="E16" s="15">
        <v>279.39999999999998</v>
      </c>
      <c r="F16" s="15">
        <v>289.5</v>
      </c>
      <c r="G16" s="15">
        <v>296.60000000000002</v>
      </c>
      <c r="H16" s="15">
        <v>377.3</v>
      </c>
      <c r="I16" s="15">
        <v>408.7</v>
      </c>
      <c r="J16" s="15">
        <v>407.6</v>
      </c>
      <c r="K16" s="15">
        <v>425.2</v>
      </c>
      <c r="L16" s="15">
        <v>451</v>
      </c>
    </row>
    <row r="17" spans="2:12" x14ac:dyDescent="0.2">
      <c r="B17" s="14" t="s">
        <v>5</v>
      </c>
      <c r="C17" s="15">
        <v>41.1</v>
      </c>
      <c r="D17" s="15">
        <v>23.9</v>
      </c>
      <c r="E17" s="15">
        <v>21.3</v>
      </c>
      <c r="F17" s="15">
        <v>36.393000000000001</v>
      </c>
      <c r="G17" s="15">
        <v>36.700000000000003</v>
      </c>
      <c r="H17" s="15">
        <v>31.3</v>
      </c>
      <c r="I17" s="15">
        <v>41.6</v>
      </c>
      <c r="J17" s="15">
        <v>41.1</v>
      </c>
      <c r="K17" s="15">
        <v>58.7</v>
      </c>
      <c r="L17" s="15">
        <v>69.7</v>
      </c>
    </row>
    <row r="18" spans="2:12" x14ac:dyDescent="0.2">
      <c r="B18" s="14" t="s">
        <v>6</v>
      </c>
      <c r="C18" s="15">
        <v>1.9</v>
      </c>
      <c r="D18" s="15">
        <v>2.4</v>
      </c>
      <c r="E18" s="15">
        <v>1.6</v>
      </c>
      <c r="F18" s="15">
        <v>1.2</v>
      </c>
      <c r="G18" s="15">
        <v>1.3</v>
      </c>
      <c r="H18" s="15">
        <v>1.6</v>
      </c>
      <c r="I18" s="15">
        <v>1.6</v>
      </c>
      <c r="J18" s="15">
        <v>2.1</v>
      </c>
      <c r="K18" s="15">
        <v>3.2</v>
      </c>
      <c r="L18" s="15">
        <v>2.6</v>
      </c>
    </row>
    <row r="19" spans="2:12" x14ac:dyDescent="0.2">
      <c r="B19" s="14" t="s">
        <v>7</v>
      </c>
      <c r="C19" s="15">
        <v>0</v>
      </c>
      <c r="D19" s="15">
        <v>4.5</v>
      </c>
      <c r="E19" s="15">
        <v>0</v>
      </c>
      <c r="F19" s="15">
        <v>0</v>
      </c>
      <c r="G19" s="15">
        <v>3.1</v>
      </c>
      <c r="H19" s="15">
        <v>1.2</v>
      </c>
      <c r="I19" s="15">
        <v>0.3</v>
      </c>
      <c r="J19" s="15">
        <v>13.83</v>
      </c>
      <c r="K19" s="15">
        <v>4.5999999999999996</v>
      </c>
      <c r="L19" s="15">
        <v>3.7</v>
      </c>
    </row>
    <row r="20" spans="2:12" x14ac:dyDescent="0.2">
      <c r="B20" s="12" t="s">
        <v>8</v>
      </c>
      <c r="C20" s="13">
        <f>C21+C22+C23</f>
        <v>64.300000000000011</v>
      </c>
      <c r="D20" s="13">
        <f t="shared" ref="D20:L20" si="3">D21+D22+D23</f>
        <v>42.8</v>
      </c>
      <c r="E20" s="13">
        <f t="shared" si="3"/>
        <v>56.900000000000006</v>
      </c>
      <c r="F20" s="13">
        <f t="shared" si="3"/>
        <v>56.6</v>
      </c>
      <c r="G20" s="13">
        <f t="shared" si="3"/>
        <v>59.699999999999996</v>
      </c>
      <c r="H20" s="13">
        <f t="shared" si="3"/>
        <v>50.5</v>
      </c>
      <c r="I20" s="13">
        <f t="shared" si="3"/>
        <v>34.199999999999996</v>
      </c>
      <c r="J20" s="13">
        <f t="shared" si="3"/>
        <v>36</v>
      </c>
      <c r="K20" s="13">
        <f t="shared" si="3"/>
        <v>39.9</v>
      </c>
      <c r="L20" s="13">
        <f t="shared" si="3"/>
        <v>48.1</v>
      </c>
    </row>
    <row r="21" spans="2:12" x14ac:dyDescent="0.2">
      <c r="B21" s="16" t="s">
        <v>9</v>
      </c>
      <c r="C21" s="15">
        <v>59.7</v>
      </c>
      <c r="D21" s="15">
        <v>41.8</v>
      </c>
      <c r="E21" s="15">
        <v>56.2</v>
      </c>
      <c r="F21" s="15">
        <v>55.8</v>
      </c>
      <c r="G21" s="15">
        <v>55</v>
      </c>
      <c r="H21" s="15">
        <v>48.9</v>
      </c>
      <c r="I21" s="15">
        <v>33</v>
      </c>
      <c r="J21" s="15">
        <v>34.700000000000003</v>
      </c>
      <c r="K21" s="15">
        <v>36</v>
      </c>
      <c r="L21" s="15">
        <v>40</v>
      </c>
    </row>
    <row r="22" spans="2:12" x14ac:dyDescent="0.2">
      <c r="B22" s="16" t="s">
        <v>10</v>
      </c>
      <c r="C22" s="15">
        <v>4.2</v>
      </c>
      <c r="D22" s="15">
        <v>0.3</v>
      </c>
      <c r="E22" s="15">
        <v>0.1</v>
      </c>
      <c r="F22" s="15">
        <v>0.6</v>
      </c>
      <c r="G22" s="15">
        <v>0.3</v>
      </c>
      <c r="H22" s="15">
        <v>1.1000000000000001</v>
      </c>
      <c r="I22" s="15">
        <v>0.8</v>
      </c>
      <c r="J22" s="15">
        <v>1</v>
      </c>
      <c r="K22" s="15">
        <v>3.5</v>
      </c>
      <c r="L22" s="15">
        <v>7.1</v>
      </c>
    </row>
    <row r="23" spans="2:12" x14ac:dyDescent="0.2">
      <c r="B23" s="16" t="s">
        <v>11</v>
      </c>
      <c r="C23" s="15">
        <v>0.4</v>
      </c>
      <c r="D23" s="15">
        <v>0.7</v>
      </c>
      <c r="E23" s="15">
        <v>0.6</v>
      </c>
      <c r="F23" s="15">
        <v>0.2</v>
      </c>
      <c r="G23" s="15">
        <v>4.4000000000000004</v>
      </c>
      <c r="H23" s="15">
        <v>0.5</v>
      </c>
      <c r="I23" s="15">
        <v>0.4</v>
      </c>
      <c r="J23" s="15">
        <v>0.3</v>
      </c>
      <c r="K23" s="15">
        <v>0.4</v>
      </c>
      <c r="L23" s="15">
        <v>1</v>
      </c>
    </row>
    <row r="24" spans="2:12" x14ac:dyDescent="0.2"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2" x14ac:dyDescent="0.2">
      <c r="B25" s="11" t="s">
        <v>12</v>
      </c>
      <c r="C25" s="13">
        <f>C26+C34</f>
        <v>670.3</v>
      </c>
      <c r="D25" s="13">
        <f>D26+D34</f>
        <v>657.2</v>
      </c>
      <c r="E25" s="13">
        <f>E26+E34</f>
        <v>593.5</v>
      </c>
      <c r="F25" s="13">
        <f>F26+F34</f>
        <v>623.4</v>
      </c>
      <c r="G25" s="13">
        <f>G26+G34</f>
        <v>615.6</v>
      </c>
      <c r="H25" s="13">
        <f>H26+H34</f>
        <v>590.49999999999989</v>
      </c>
      <c r="I25" s="13">
        <f>I26+I34</f>
        <v>595.30000000000007</v>
      </c>
      <c r="J25" s="13">
        <f>J26+J34</f>
        <v>588.6</v>
      </c>
      <c r="K25" s="13">
        <v>640.5</v>
      </c>
      <c r="L25" s="13">
        <v>645.4</v>
      </c>
    </row>
    <row r="26" spans="2:12" s="11" customFormat="1" x14ac:dyDescent="0.2">
      <c r="B26" s="12" t="s">
        <v>13</v>
      </c>
      <c r="C26" s="13">
        <f>SUM(C27:C33)</f>
        <v>519.69999999999993</v>
      </c>
      <c r="D26" s="13">
        <f>SUM(D27:D33)</f>
        <v>515.5</v>
      </c>
      <c r="E26" s="13">
        <f>SUM(E27:E33)</f>
        <v>517.20000000000005</v>
      </c>
      <c r="F26" s="13">
        <f>SUM(F27:F33)</f>
        <v>525.1</v>
      </c>
      <c r="G26" s="13">
        <f>SUM(G27:G33)</f>
        <v>547.1</v>
      </c>
      <c r="H26" s="13">
        <f>SUM(H27:H33)</f>
        <v>553.69999999999993</v>
      </c>
      <c r="I26" s="13">
        <v>551.20000000000005</v>
      </c>
      <c r="J26" s="13">
        <f>SUM(J27:J33)</f>
        <v>544.9</v>
      </c>
      <c r="K26" s="13">
        <v>585.79999999999995</v>
      </c>
      <c r="L26" s="13">
        <v>586</v>
      </c>
    </row>
    <row r="27" spans="2:12" x14ac:dyDescent="0.2">
      <c r="B27" s="14" t="s">
        <v>14</v>
      </c>
      <c r="C27" s="15">
        <v>245.2</v>
      </c>
      <c r="D27" s="15">
        <v>236.6</v>
      </c>
      <c r="E27" s="15">
        <v>224.8</v>
      </c>
      <c r="F27" s="15">
        <v>216.4</v>
      </c>
      <c r="G27" s="15">
        <v>226.5</v>
      </c>
      <c r="H27" s="15">
        <v>235.7</v>
      </c>
      <c r="I27" s="15">
        <v>244.8</v>
      </c>
      <c r="J27" s="15">
        <v>243.8</v>
      </c>
      <c r="K27" s="15">
        <v>254.5</v>
      </c>
      <c r="L27" s="15">
        <v>273.60000000000002</v>
      </c>
    </row>
    <row r="28" spans="2:12" x14ac:dyDescent="0.2">
      <c r="B28" s="14" t="s">
        <v>15</v>
      </c>
      <c r="C28" s="15">
        <v>97.8</v>
      </c>
      <c r="D28" s="15">
        <v>84.5</v>
      </c>
      <c r="E28" s="15">
        <v>86.4</v>
      </c>
      <c r="F28" s="15">
        <v>89.2</v>
      </c>
      <c r="G28" s="15">
        <v>94.1</v>
      </c>
      <c r="H28" s="15">
        <v>86.8</v>
      </c>
      <c r="I28" s="15">
        <v>93.1</v>
      </c>
      <c r="J28" s="15">
        <v>83.8</v>
      </c>
      <c r="K28" s="15">
        <v>93.6</v>
      </c>
      <c r="L28" s="15">
        <v>86.7</v>
      </c>
    </row>
    <row r="29" spans="2:12" x14ac:dyDescent="0.2">
      <c r="B29" s="14" t="s">
        <v>16</v>
      </c>
      <c r="C29" s="15">
        <v>105.5</v>
      </c>
      <c r="D29" s="15">
        <v>122.5</v>
      </c>
      <c r="E29" s="15">
        <v>125.2</v>
      </c>
      <c r="F29" s="15">
        <v>131.6</v>
      </c>
      <c r="G29" s="15">
        <v>131.69999999999999</v>
      </c>
      <c r="H29" s="15">
        <v>137</v>
      </c>
      <c r="I29" s="15">
        <v>126.7</v>
      </c>
      <c r="J29" s="15">
        <v>125.2</v>
      </c>
      <c r="K29" s="15">
        <v>137.80000000000001</v>
      </c>
      <c r="L29" s="15">
        <v>133.1</v>
      </c>
    </row>
    <row r="30" spans="2:12" x14ac:dyDescent="0.2">
      <c r="B30" s="14" t="s">
        <v>17</v>
      </c>
      <c r="C30" s="15">
        <v>28.4</v>
      </c>
      <c r="D30" s="15">
        <v>27.2</v>
      </c>
      <c r="E30" s="15">
        <v>29.7</v>
      </c>
      <c r="F30" s="15">
        <v>31</v>
      </c>
      <c r="G30" s="15">
        <v>30.5</v>
      </c>
      <c r="H30" s="15">
        <v>32.299999999999997</v>
      </c>
      <c r="I30" s="15">
        <v>27.6</v>
      </c>
      <c r="J30" s="15">
        <v>27.5</v>
      </c>
      <c r="K30" s="15">
        <v>32.4</v>
      </c>
      <c r="L30" s="15">
        <v>29.9</v>
      </c>
    </row>
    <row r="31" spans="2:12" x14ac:dyDescent="0.2">
      <c r="B31" s="18" t="s">
        <v>18</v>
      </c>
      <c r="C31" s="15">
        <v>18.8</v>
      </c>
      <c r="D31" s="15">
        <v>21.6</v>
      </c>
      <c r="E31" s="15">
        <v>20</v>
      </c>
      <c r="F31" s="15">
        <v>20.7</v>
      </c>
      <c r="G31" s="15">
        <v>23.4</v>
      </c>
      <c r="H31" s="15">
        <v>26.1</v>
      </c>
      <c r="I31" s="15">
        <v>26.3</v>
      </c>
      <c r="J31" s="15">
        <v>32.1</v>
      </c>
      <c r="K31" s="15">
        <v>34.200000000000003</v>
      </c>
      <c r="L31" s="15">
        <v>32.799999999999997</v>
      </c>
    </row>
    <row r="32" spans="2:12" x14ac:dyDescent="0.2">
      <c r="B32" s="14" t="s">
        <v>19</v>
      </c>
      <c r="C32" s="15">
        <v>11.7</v>
      </c>
      <c r="D32" s="15">
        <v>19.399999999999999</v>
      </c>
      <c r="E32" s="15">
        <v>27.9</v>
      </c>
      <c r="F32" s="15">
        <v>32.9</v>
      </c>
      <c r="G32" s="15">
        <v>33.799999999999997</v>
      </c>
      <c r="H32" s="15">
        <v>31.8</v>
      </c>
      <c r="I32" s="15">
        <v>29.2</v>
      </c>
      <c r="J32" s="15">
        <v>28</v>
      </c>
      <c r="K32" s="15">
        <v>27.1</v>
      </c>
      <c r="L32" s="15">
        <v>25.6</v>
      </c>
    </row>
    <row r="33" spans="2:16" x14ac:dyDescent="0.2">
      <c r="B33" s="18" t="s">
        <v>20</v>
      </c>
      <c r="C33" s="15">
        <v>12.3</v>
      </c>
      <c r="D33" s="15">
        <v>3.7</v>
      </c>
      <c r="E33" s="15">
        <v>3.2</v>
      </c>
      <c r="F33" s="15">
        <v>3.3</v>
      </c>
      <c r="G33" s="15">
        <v>7.1</v>
      </c>
      <c r="H33" s="15">
        <v>4</v>
      </c>
      <c r="I33" s="15">
        <v>3.5</v>
      </c>
      <c r="J33" s="15">
        <v>4.5</v>
      </c>
      <c r="K33" s="15">
        <v>6.2</v>
      </c>
      <c r="L33" s="15">
        <v>4.4000000000000004</v>
      </c>
    </row>
    <row r="34" spans="2:16" s="11" customFormat="1" x14ac:dyDescent="0.2">
      <c r="B34" s="12" t="s">
        <v>21</v>
      </c>
      <c r="C34" s="13">
        <f>C35+C37+C38+C36</f>
        <v>150.60000000000002</v>
      </c>
      <c r="D34" s="13">
        <f t="shared" ref="D34:J34" si="4">D35+D37+D38+D36</f>
        <v>141.70000000000002</v>
      </c>
      <c r="E34" s="13">
        <f t="shared" si="4"/>
        <v>76.300000000000011</v>
      </c>
      <c r="F34" s="13">
        <f t="shared" si="4"/>
        <v>98.3</v>
      </c>
      <c r="G34" s="13">
        <f t="shared" si="4"/>
        <v>68.5</v>
      </c>
      <c r="H34" s="13">
        <f t="shared" si="4"/>
        <v>36.799999999999997</v>
      </c>
      <c r="I34" s="13">
        <v>44.1</v>
      </c>
      <c r="J34" s="13">
        <f t="shared" si="4"/>
        <v>43.7</v>
      </c>
      <c r="K34" s="13">
        <v>54.7</v>
      </c>
      <c r="L34" s="13">
        <v>59.4</v>
      </c>
    </row>
    <row r="35" spans="2:16" x14ac:dyDescent="0.2">
      <c r="B35" s="14" t="s">
        <v>22</v>
      </c>
      <c r="C35" s="15">
        <v>40.700000000000003</v>
      </c>
      <c r="D35" s="15">
        <v>105.4</v>
      </c>
      <c r="E35" s="15">
        <v>28.1</v>
      </c>
      <c r="F35" s="15">
        <v>62.2</v>
      </c>
      <c r="G35" s="15">
        <v>37.6</v>
      </c>
      <c r="H35" s="15">
        <v>9.6</v>
      </c>
      <c r="I35" s="15">
        <v>10.9</v>
      </c>
      <c r="J35" s="15">
        <v>14.8</v>
      </c>
      <c r="K35" s="15">
        <v>18.899999999999999</v>
      </c>
      <c r="L35" s="15">
        <v>9.1</v>
      </c>
    </row>
    <row r="36" spans="2:16" ht="25.5" x14ac:dyDescent="0.2">
      <c r="B36" s="20" t="s">
        <v>23</v>
      </c>
      <c r="C36" s="15"/>
      <c r="D36" s="15"/>
      <c r="E36" s="15">
        <v>14.9</v>
      </c>
      <c r="F36" s="15">
        <v>20</v>
      </c>
      <c r="G36" s="15">
        <v>20.8</v>
      </c>
      <c r="H36" s="15">
        <v>19.2</v>
      </c>
      <c r="I36" s="15">
        <v>26.8</v>
      </c>
      <c r="J36" s="15">
        <v>19.600000000000001</v>
      </c>
      <c r="K36" s="15">
        <v>22.3</v>
      </c>
      <c r="L36" s="15">
        <v>35.299999999999997</v>
      </c>
    </row>
    <row r="37" spans="2:16" x14ac:dyDescent="0.2">
      <c r="B37" s="14" t="s">
        <v>24</v>
      </c>
      <c r="C37" s="15">
        <v>109.9</v>
      </c>
      <c r="D37" s="15">
        <v>35.200000000000003</v>
      </c>
      <c r="E37" s="15">
        <v>37.700000000000003</v>
      </c>
      <c r="F37" s="15">
        <v>16</v>
      </c>
      <c r="G37" s="15">
        <v>8.4</v>
      </c>
      <c r="H37" s="15">
        <v>8.1</v>
      </c>
      <c r="I37" s="15">
        <v>5.8</v>
      </c>
      <c r="J37" s="15">
        <v>8.9</v>
      </c>
      <c r="K37" s="15">
        <v>12.1</v>
      </c>
      <c r="L37" s="15">
        <v>15.4</v>
      </c>
    </row>
    <row r="38" spans="2:16" x14ac:dyDescent="0.2">
      <c r="B38" s="14" t="s">
        <v>25</v>
      </c>
      <c r="C38" s="15">
        <v>0</v>
      </c>
      <c r="D38" s="15">
        <v>1.1000000000000001</v>
      </c>
      <c r="E38" s="15">
        <v>-4.4000000000000004</v>
      </c>
      <c r="F38" s="15">
        <v>0.1</v>
      </c>
      <c r="G38" s="15">
        <v>1.7</v>
      </c>
      <c r="H38" s="15">
        <v>-0.1</v>
      </c>
      <c r="I38" s="15">
        <v>0.6</v>
      </c>
      <c r="J38" s="15">
        <v>0.4</v>
      </c>
      <c r="K38" s="15">
        <v>1.4</v>
      </c>
      <c r="L38" s="15">
        <v>-0.5</v>
      </c>
    </row>
    <row r="39" spans="2:16" x14ac:dyDescent="0.2">
      <c r="B39" s="12" t="s">
        <v>26</v>
      </c>
      <c r="C39" s="13">
        <f>C34-C40</f>
        <v>131.80000000000001</v>
      </c>
      <c r="D39" s="13">
        <f t="shared" ref="D39:J39" si="5">D34-D40</f>
        <v>120.10000000000002</v>
      </c>
      <c r="E39" s="13">
        <f>E34-E40</f>
        <v>56.300000000000011</v>
      </c>
      <c r="F39" s="13">
        <f t="shared" si="5"/>
        <v>77.599999999999994</v>
      </c>
      <c r="G39" s="13">
        <f t="shared" si="5"/>
        <v>45.1</v>
      </c>
      <c r="H39" s="13">
        <f t="shared" si="5"/>
        <v>10.699999999999996</v>
      </c>
      <c r="I39" s="13">
        <f t="shared" si="5"/>
        <v>17.8</v>
      </c>
      <c r="J39" s="13">
        <f t="shared" si="5"/>
        <v>11.600000000000001</v>
      </c>
      <c r="K39" s="13">
        <v>20.6</v>
      </c>
      <c r="L39" s="13">
        <v>26.5</v>
      </c>
    </row>
    <row r="40" spans="2:16" x14ac:dyDescent="0.2">
      <c r="B40" s="18" t="s">
        <v>18</v>
      </c>
      <c r="C40" s="15">
        <f>C31</f>
        <v>18.8</v>
      </c>
      <c r="D40" s="15">
        <v>21.6</v>
      </c>
      <c r="E40" s="15">
        <f>E31</f>
        <v>20</v>
      </c>
      <c r="F40" s="15">
        <f>F31</f>
        <v>20.7</v>
      </c>
      <c r="G40" s="15">
        <f>G31</f>
        <v>23.4</v>
      </c>
      <c r="H40" s="15">
        <f>H31</f>
        <v>26.1</v>
      </c>
      <c r="I40" s="15">
        <f>I31</f>
        <v>26.3</v>
      </c>
      <c r="J40" s="15">
        <f>J31</f>
        <v>32.1</v>
      </c>
      <c r="K40" s="15">
        <v>34.200000000000003</v>
      </c>
      <c r="L40" s="15">
        <v>32.799999999999997</v>
      </c>
    </row>
    <row r="41" spans="2:16" s="11" customFormat="1" ht="25.5" x14ac:dyDescent="0.2">
      <c r="B41" s="21" t="s">
        <v>27</v>
      </c>
      <c r="C41" s="13">
        <f>C43+C32</f>
        <v>-117.59999999999989</v>
      </c>
      <c r="D41" s="13">
        <f>D43+D32</f>
        <v>-142.40000000000006</v>
      </c>
      <c r="E41" s="13">
        <f>E43+E32</f>
        <v>-27.900000000000013</v>
      </c>
      <c r="F41" s="13">
        <f>F43+F32</f>
        <v>-23.907000000000103</v>
      </c>
      <c r="G41" s="13">
        <f>G43+G32</f>
        <v>6.1999999999999957</v>
      </c>
      <c r="H41" s="13">
        <f>H43+H32</f>
        <v>102.60000000000012</v>
      </c>
      <c r="I41" s="13">
        <f>I43+I32</f>
        <v>124.50000000000003</v>
      </c>
      <c r="J41" s="13">
        <f>J43+J32</f>
        <v>144.13000000000014</v>
      </c>
      <c r="K41" s="13">
        <v>126.7</v>
      </c>
      <c r="L41" s="13">
        <v>166.2</v>
      </c>
    </row>
    <row r="42" spans="2:16" s="11" customFormat="1" x14ac:dyDescent="0.2">
      <c r="B42" s="11" t="s">
        <v>28</v>
      </c>
      <c r="C42" s="13">
        <f>C13-C26</f>
        <v>2.5000000000001137</v>
      </c>
      <c r="D42" s="13">
        <f>D13-D26</f>
        <v>-41.700000000000045</v>
      </c>
      <c r="E42" s="13">
        <f>E13-E26</f>
        <v>0.5</v>
      </c>
      <c r="F42" s="13">
        <f>F13-F26</f>
        <v>20.792999999999893</v>
      </c>
      <c r="G42" s="13">
        <f>G13-G26</f>
        <v>17.5</v>
      </c>
      <c r="H42" s="13">
        <f>H13-H26</f>
        <v>81.500000000000114</v>
      </c>
      <c r="I42" s="13">
        <v>112.9</v>
      </c>
      <c r="J42" s="13">
        <f>J13-J26</f>
        <v>127.73000000000013</v>
      </c>
      <c r="K42" s="13">
        <v>120.1</v>
      </c>
      <c r="L42" s="13">
        <v>167.1</v>
      </c>
    </row>
    <row r="43" spans="2:16" s="11" customFormat="1" x14ac:dyDescent="0.2">
      <c r="B43" s="11" t="s">
        <v>29</v>
      </c>
      <c r="C43" s="13">
        <f>C12-C26-C39</f>
        <v>-129.2999999999999</v>
      </c>
      <c r="D43" s="13">
        <f>D12-D26-D39</f>
        <v>-161.80000000000007</v>
      </c>
      <c r="E43" s="13">
        <f>E12-E26-E39</f>
        <v>-55.800000000000011</v>
      </c>
      <c r="F43" s="13">
        <f>F12-F26-F39</f>
        <v>-56.807000000000102</v>
      </c>
      <c r="G43" s="13">
        <f>G12-G26-G39</f>
        <v>-27.6</v>
      </c>
      <c r="H43" s="13">
        <f>H12-H26-H39</f>
        <v>70.800000000000125</v>
      </c>
      <c r="I43" s="13">
        <f>I12-I26-I39</f>
        <v>95.300000000000026</v>
      </c>
      <c r="J43" s="13">
        <f>J12-J26-J39</f>
        <v>116.13000000000014</v>
      </c>
      <c r="K43" s="13">
        <v>99.6</v>
      </c>
      <c r="L43" s="13">
        <v>140.6</v>
      </c>
      <c r="M43" s="19"/>
      <c r="N43" s="19"/>
      <c r="O43" s="19"/>
      <c r="P43" s="19"/>
    </row>
    <row r="44" spans="2:16" x14ac:dyDescent="0.2">
      <c r="C44" s="13"/>
      <c r="D44" s="13"/>
      <c r="E44" s="15"/>
      <c r="F44" s="15"/>
      <c r="G44" s="15"/>
      <c r="H44" s="15"/>
      <c r="I44" s="15"/>
      <c r="J44" s="15"/>
      <c r="K44" s="15"/>
      <c r="L44" s="15"/>
    </row>
    <row r="45" spans="2:16" s="11" customFormat="1" x14ac:dyDescent="0.2">
      <c r="B45" s="11" t="s">
        <v>30</v>
      </c>
      <c r="C45" s="13">
        <f t="shared" ref="C45:J45" si="6">+-C43</f>
        <v>129.2999999999999</v>
      </c>
      <c r="D45" s="13">
        <f t="shared" si="6"/>
        <v>161.80000000000007</v>
      </c>
      <c r="E45" s="13">
        <f t="shared" si="6"/>
        <v>55.800000000000011</v>
      </c>
      <c r="F45" s="13">
        <f t="shared" si="6"/>
        <v>56.807000000000102</v>
      </c>
      <c r="G45" s="13">
        <f t="shared" si="6"/>
        <v>27.6</v>
      </c>
      <c r="H45" s="13">
        <f t="shared" si="6"/>
        <v>-70.800000000000125</v>
      </c>
      <c r="I45" s="13">
        <f t="shared" si="6"/>
        <v>-95.300000000000026</v>
      </c>
      <c r="J45" s="13">
        <f t="shared" si="6"/>
        <v>-116.13000000000014</v>
      </c>
      <c r="K45" s="13">
        <v>-99.6</v>
      </c>
      <c r="L45" s="13">
        <v>-140.6</v>
      </c>
    </row>
    <row r="46" spans="2:16" x14ac:dyDescent="0.2">
      <c r="B46" s="1" t="s">
        <v>31</v>
      </c>
      <c r="C46" s="15">
        <f t="shared" ref="C46:J46" si="7">C47+C48</f>
        <v>145.5</v>
      </c>
      <c r="D46" s="15">
        <f t="shared" si="7"/>
        <v>158.36000000000001</v>
      </c>
      <c r="E46" s="15">
        <f t="shared" si="7"/>
        <v>80.725999999999999</v>
      </c>
      <c r="F46" s="15">
        <f t="shared" si="7"/>
        <v>20.299999999999983</v>
      </c>
      <c r="G46" s="22">
        <f t="shared" si="7"/>
        <v>-25.928599999999999</v>
      </c>
      <c r="H46" s="22">
        <f t="shared" si="7"/>
        <v>-16.5</v>
      </c>
      <c r="I46" s="22">
        <f t="shared" si="7"/>
        <v>-33.9</v>
      </c>
      <c r="J46" s="22">
        <f t="shared" si="7"/>
        <v>-22.8</v>
      </c>
      <c r="K46" s="22">
        <v>-27.1</v>
      </c>
      <c r="L46" s="22">
        <v>-34.799999999999997</v>
      </c>
    </row>
    <row r="47" spans="2:16" x14ac:dyDescent="0.2">
      <c r="B47" s="1" t="s">
        <v>32</v>
      </c>
      <c r="C47" s="15">
        <v>166.2</v>
      </c>
      <c r="D47" s="15">
        <v>184.2885</v>
      </c>
      <c r="E47" s="15">
        <v>106.655</v>
      </c>
      <c r="F47" s="15">
        <v>154.19999999999999</v>
      </c>
      <c r="G47" s="15">
        <v>0</v>
      </c>
      <c r="H47" s="15">
        <v>10</v>
      </c>
      <c r="I47" s="15">
        <v>0</v>
      </c>
      <c r="J47" s="15">
        <v>0</v>
      </c>
      <c r="K47" s="15">
        <v>0</v>
      </c>
      <c r="L47" s="15">
        <v>0</v>
      </c>
    </row>
    <row r="48" spans="2:16" x14ac:dyDescent="0.2">
      <c r="B48" s="1" t="s">
        <v>33</v>
      </c>
      <c r="C48" s="15">
        <v>-20.7</v>
      </c>
      <c r="D48" s="15">
        <v>-25.9285</v>
      </c>
      <c r="E48" s="15">
        <v>-25.928999999999998</v>
      </c>
      <c r="F48" s="15">
        <v>-133.9</v>
      </c>
      <c r="G48" s="15">
        <v>-25.928599999999999</v>
      </c>
      <c r="H48" s="15">
        <v>-26.5</v>
      </c>
      <c r="I48" s="15">
        <f>-25.9-8</f>
        <v>-33.9</v>
      </c>
      <c r="J48" s="15">
        <v>-22.8</v>
      </c>
      <c r="K48" s="15">
        <v>-27.1</v>
      </c>
      <c r="L48" s="15">
        <v>-34.799999999999997</v>
      </c>
    </row>
    <row r="49" spans="2:12" x14ac:dyDescent="0.2">
      <c r="B49" s="23" t="s">
        <v>34</v>
      </c>
      <c r="C49" s="24">
        <f>-(C45-C46)</f>
        <v>16.200000000000102</v>
      </c>
      <c r="D49" s="24">
        <f>-(D45-D46)</f>
        <v>-3.4400000000000546</v>
      </c>
      <c r="E49" s="24">
        <f t="shared" ref="E49:J49" si="8">-(E45-E46)</f>
        <v>24.925999999999988</v>
      </c>
      <c r="F49" s="24">
        <f t="shared" si="8"/>
        <v>-36.507000000000119</v>
      </c>
      <c r="G49" s="24">
        <f t="shared" si="8"/>
        <v>-53.528599999999997</v>
      </c>
      <c r="H49" s="24">
        <f t="shared" si="8"/>
        <v>54.300000000000125</v>
      </c>
      <c r="I49" s="24">
        <f t="shared" si="8"/>
        <v>61.400000000000027</v>
      </c>
      <c r="J49" s="24">
        <f t="shared" si="8"/>
        <v>93.33000000000014</v>
      </c>
      <c r="K49" s="24">
        <f t="shared" ref="K49" si="9">-(K45-K46)</f>
        <v>72.5</v>
      </c>
      <c r="L49" s="24">
        <v>105.8</v>
      </c>
    </row>
    <row r="50" spans="2:12" x14ac:dyDescent="0.2">
      <c r="C50" s="17"/>
      <c r="D50" s="17"/>
      <c r="E50" s="17"/>
      <c r="F50" s="17"/>
      <c r="G50" s="17"/>
      <c r="H50" s="17"/>
      <c r="I50" s="17"/>
      <c r="J50" s="17"/>
    </row>
    <row r="51" spans="2:12" x14ac:dyDescent="0.2">
      <c r="B51" s="1" t="s">
        <v>73</v>
      </c>
    </row>
    <row r="55" spans="2:12" x14ac:dyDescent="0.2">
      <c r="D55" s="2"/>
    </row>
    <row r="56" spans="2:12" x14ac:dyDescent="0.2">
      <c r="D56" s="3"/>
    </row>
    <row r="57" spans="2:12" x14ac:dyDescent="0.2">
      <c r="D57" s="3"/>
    </row>
    <row r="58" spans="2:12" x14ac:dyDescent="0.2">
      <c r="D58" s="3"/>
    </row>
    <row r="59" spans="2:12" x14ac:dyDescent="0.2">
      <c r="D59" s="3"/>
    </row>
  </sheetData>
  <mergeCells count="3">
    <mergeCell ref="C9:J9"/>
    <mergeCell ref="B10:L10"/>
    <mergeCell ref="B7:L7"/>
  </mergeCells>
  <pageMargins left="0.17" right="0.17" top="0.27" bottom="0.27" header="0.3" footer="0.3"/>
  <pageSetup scale="9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1</xdr:col>
                <xdr:colOff>400050</xdr:colOff>
                <xdr:row>3</xdr:row>
                <xdr:rowOff>104775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C2" sqref="C2"/>
    </sheetView>
  </sheetViews>
  <sheetFormatPr defaultColWidth="8.85546875" defaultRowHeight="12.75" x14ac:dyDescent="0.2"/>
  <cols>
    <col min="1" max="1" width="34.42578125" style="27" customWidth="1"/>
    <col min="2" max="2" width="1.42578125" style="27" customWidth="1"/>
    <col min="3" max="10" width="8.85546875" style="27"/>
    <col min="11" max="11" width="9.85546875" style="27" customWidth="1"/>
    <col min="12" max="16384" width="8.85546875" style="27"/>
  </cols>
  <sheetData>
    <row r="1" spans="1:14" s="1" customFormat="1" x14ac:dyDescent="0.2">
      <c r="F1" s="2"/>
    </row>
    <row r="2" spans="1:14" s="1" customFormat="1" ht="15" x14ac:dyDescent="0.25">
      <c r="J2" s="5" t="s">
        <v>77</v>
      </c>
    </row>
    <row r="3" spans="1:14" s="1" customFormat="1" x14ac:dyDescent="0.2">
      <c r="F3" s="2"/>
    </row>
    <row r="4" spans="1:14" s="1" customFormat="1" x14ac:dyDescent="0.2">
      <c r="F4" s="3"/>
    </row>
    <row r="5" spans="1:14" s="1" customFormat="1" x14ac:dyDescent="0.2">
      <c r="F5" s="3"/>
    </row>
    <row r="6" spans="1:14" s="1" customFormat="1" x14ac:dyDescent="0.2">
      <c r="F6" s="3"/>
    </row>
    <row r="7" spans="1:14" s="1" customFormat="1" ht="18.75" x14ac:dyDescent="0.3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x14ac:dyDescent="0.2">
      <c r="C8" s="28" t="s">
        <v>79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4" x14ac:dyDescent="0.2">
      <c r="A9" s="29"/>
      <c r="B9" s="29"/>
      <c r="C9" s="30" t="s">
        <v>71</v>
      </c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3.5" thickBot="1" x14ac:dyDescent="0.25">
      <c r="A10" s="33"/>
      <c r="B10" s="32">
        <v>2002</v>
      </c>
      <c r="C10" s="33">
        <v>2007</v>
      </c>
      <c r="D10" s="33">
        <v>2008</v>
      </c>
      <c r="E10" s="33">
        <v>2009</v>
      </c>
      <c r="F10" s="33">
        <v>2010</v>
      </c>
      <c r="G10" s="33">
        <v>2011</v>
      </c>
      <c r="H10" s="33">
        <v>2012</v>
      </c>
      <c r="I10" s="33">
        <v>2013</v>
      </c>
      <c r="J10" s="33">
        <v>2014</v>
      </c>
      <c r="K10" s="33">
        <v>2015</v>
      </c>
      <c r="L10" s="33">
        <v>2016</v>
      </c>
      <c r="M10" s="33">
        <v>2017</v>
      </c>
    </row>
    <row r="11" spans="1:14" x14ac:dyDescent="0.2">
      <c r="A11" s="34" t="s">
        <v>35</v>
      </c>
      <c r="B11" s="35">
        <f t="shared" ref="B11:D11" si="0">SUM(B12:B16)</f>
        <v>92.6</v>
      </c>
      <c r="C11" s="35">
        <f t="shared" si="0"/>
        <v>163.32810000000001</v>
      </c>
      <c r="D11" s="35">
        <f t="shared" si="0"/>
        <v>162.90895</v>
      </c>
      <c r="E11" s="35">
        <f>SUM(E12:E16)</f>
        <v>138.553</v>
      </c>
      <c r="F11" s="35">
        <f>SUM(F12:F16)</f>
        <v>143.90199999999999</v>
      </c>
      <c r="G11" s="35">
        <f>SUM(G12:G16)</f>
        <v>149.15100000000001</v>
      </c>
      <c r="H11" s="35">
        <f>SUM(H12:H16)</f>
        <v>153</v>
      </c>
      <c r="I11" s="35">
        <f>SUM(I12:I16)</f>
        <v>158.19999999999999</v>
      </c>
      <c r="J11" s="35">
        <f t="shared" ref="J11:K11" si="1">SUM(J12:J16)</f>
        <v>162.60000000000002</v>
      </c>
      <c r="K11" s="35">
        <f t="shared" si="1"/>
        <v>156</v>
      </c>
      <c r="L11" s="35">
        <v>158.4</v>
      </c>
      <c r="M11" s="35">
        <v>161.9</v>
      </c>
    </row>
    <row r="12" spans="1:14" x14ac:dyDescent="0.2">
      <c r="A12" s="36" t="s">
        <v>36</v>
      </c>
      <c r="B12" s="37">
        <v>18.600000000000001</v>
      </c>
      <c r="C12" s="38">
        <v>23.977599999999999</v>
      </c>
      <c r="D12" s="38">
        <v>22.444500000000001</v>
      </c>
      <c r="E12" s="38">
        <v>26.466000000000001</v>
      </c>
      <c r="F12" s="38">
        <v>29.030999999999999</v>
      </c>
      <c r="G12" s="38">
        <v>35.488999999999997</v>
      </c>
      <c r="H12" s="38">
        <v>34</v>
      </c>
      <c r="I12" s="38">
        <v>35.1</v>
      </c>
      <c r="J12" s="39">
        <v>33.200000000000003</v>
      </c>
      <c r="K12" s="39">
        <v>20.5</v>
      </c>
      <c r="L12" s="39">
        <v>14.4</v>
      </c>
      <c r="M12" s="39">
        <v>14.2</v>
      </c>
    </row>
    <row r="13" spans="1:14" x14ac:dyDescent="0.2">
      <c r="A13" s="36" t="s">
        <v>37</v>
      </c>
      <c r="B13" s="37">
        <v>12.8</v>
      </c>
      <c r="C13" s="38">
        <v>14.1021</v>
      </c>
      <c r="D13" s="38">
        <v>15.82835</v>
      </c>
      <c r="E13" s="38">
        <v>14.874000000000001</v>
      </c>
      <c r="F13" s="38">
        <v>16.760000000000002</v>
      </c>
      <c r="G13" s="38">
        <v>16.585999999999999</v>
      </c>
      <c r="H13" s="38">
        <v>16.600000000000001</v>
      </c>
      <c r="I13" s="38">
        <v>17.100000000000001</v>
      </c>
      <c r="J13" s="39">
        <v>17.8</v>
      </c>
      <c r="K13" s="39">
        <v>18.8</v>
      </c>
      <c r="L13" s="39">
        <v>19.899999999999999</v>
      </c>
      <c r="M13" s="39">
        <v>20.8</v>
      </c>
    </row>
    <row r="14" spans="1:14" x14ac:dyDescent="0.2">
      <c r="A14" s="36" t="s">
        <v>38</v>
      </c>
      <c r="B14" s="37">
        <v>7.3</v>
      </c>
      <c r="C14" s="38">
        <v>12.668200000000001</v>
      </c>
      <c r="D14" s="38">
        <v>13.612</v>
      </c>
      <c r="E14" s="38">
        <v>8.2189999999999994</v>
      </c>
      <c r="F14" s="38">
        <v>8.27</v>
      </c>
      <c r="G14" s="38">
        <v>8.6989999999999998</v>
      </c>
      <c r="H14" s="38">
        <v>10.8</v>
      </c>
      <c r="I14" s="38">
        <v>10.3</v>
      </c>
      <c r="J14" s="39">
        <v>12.3</v>
      </c>
      <c r="K14" s="39">
        <v>13.2</v>
      </c>
      <c r="L14" s="39">
        <v>16.8</v>
      </c>
      <c r="M14" s="39">
        <v>16.600000000000001</v>
      </c>
    </row>
    <row r="15" spans="1:14" x14ac:dyDescent="0.2">
      <c r="A15" s="36" t="s">
        <v>39</v>
      </c>
      <c r="B15" s="37">
        <v>2.5</v>
      </c>
      <c r="C15" s="38">
        <v>2.9121999999999999</v>
      </c>
      <c r="D15" s="38">
        <v>3.2490000000000001</v>
      </c>
      <c r="E15" s="38">
        <v>3.0910000000000002</v>
      </c>
      <c r="F15" s="38">
        <v>4.6959999999999997</v>
      </c>
      <c r="G15" s="38">
        <v>4.7050000000000001</v>
      </c>
      <c r="H15" s="38">
        <v>5.4</v>
      </c>
      <c r="I15" s="38">
        <v>7</v>
      </c>
      <c r="J15" s="39">
        <v>8.4</v>
      </c>
      <c r="K15" s="39">
        <v>7.2</v>
      </c>
      <c r="L15" s="39">
        <v>8.1</v>
      </c>
      <c r="M15" s="39">
        <v>7</v>
      </c>
    </row>
    <row r="16" spans="1:14" x14ac:dyDescent="0.2">
      <c r="A16" s="36" t="s">
        <v>40</v>
      </c>
      <c r="B16" s="37">
        <v>51.4</v>
      </c>
      <c r="C16" s="38">
        <v>109.66800000000001</v>
      </c>
      <c r="D16" s="38">
        <v>107.77509999999999</v>
      </c>
      <c r="E16" s="38">
        <f>89.245-3.342</f>
        <v>85.903000000000006</v>
      </c>
      <c r="F16" s="38">
        <v>85.144999999999996</v>
      </c>
      <c r="G16" s="38">
        <v>83.671999999999997</v>
      </c>
      <c r="H16" s="38">
        <v>86.2</v>
      </c>
      <c r="I16" s="38">
        <v>88.7</v>
      </c>
      <c r="J16" s="39">
        <v>90.9</v>
      </c>
      <c r="K16" s="39">
        <v>96.3</v>
      </c>
      <c r="L16" s="39">
        <v>99.2</v>
      </c>
      <c r="M16" s="39">
        <v>103.4</v>
      </c>
    </row>
    <row r="17" spans="1:13" x14ac:dyDescent="0.2">
      <c r="A17" s="40" t="s">
        <v>41</v>
      </c>
      <c r="B17" s="37">
        <v>9.6</v>
      </c>
      <c r="C17" s="38">
        <v>10.345000000000001</v>
      </c>
      <c r="D17" s="38">
        <v>9.2986599999999999</v>
      </c>
      <c r="E17" s="38">
        <v>8.9710000000000001</v>
      </c>
      <c r="F17" s="38">
        <v>9.593</v>
      </c>
      <c r="G17" s="38">
        <v>8.4130000000000003</v>
      </c>
      <c r="H17" s="38">
        <v>9.1</v>
      </c>
      <c r="I17" s="38">
        <v>8.1999999999999993</v>
      </c>
      <c r="J17" s="39">
        <v>9.6999999999999993</v>
      </c>
      <c r="K17" s="39">
        <v>10.3</v>
      </c>
      <c r="L17" s="39">
        <v>10.3</v>
      </c>
      <c r="M17" s="39">
        <v>10.4</v>
      </c>
    </row>
    <row r="18" spans="1:13" x14ac:dyDescent="0.2">
      <c r="A18" s="40" t="s">
        <v>42</v>
      </c>
      <c r="B18" s="37">
        <v>4.5</v>
      </c>
      <c r="C18" s="38">
        <v>4.9287999999999998</v>
      </c>
      <c r="D18" s="38">
        <v>4.6914999999999996</v>
      </c>
      <c r="E18" s="38">
        <v>4.4770000000000003</v>
      </c>
      <c r="F18" s="38">
        <v>5.0149999999999997</v>
      </c>
      <c r="G18" s="38">
        <v>4.6849999999999996</v>
      </c>
      <c r="H18" s="38">
        <v>5.0999999999999996</v>
      </c>
      <c r="I18" s="38">
        <v>5.2</v>
      </c>
      <c r="J18" s="39">
        <v>5.6</v>
      </c>
      <c r="K18" s="39">
        <v>5.7</v>
      </c>
      <c r="L18" s="39">
        <v>5.7</v>
      </c>
      <c r="M18" s="39">
        <v>5.7</v>
      </c>
    </row>
    <row r="19" spans="1:13" x14ac:dyDescent="0.2">
      <c r="A19" s="56" t="s">
        <v>43</v>
      </c>
      <c r="B19" s="37"/>
      <c r="C19" s="38"/>
      <c r="D19" s="38"/>
      <c r="E19" s="38"/>
      <c r="F19" s="38"/>
      <c r="G19" s="38"/>
      <c r="H19" s="38"/>
      <c r="I19" s="38">
        <v>1.7</v>
      </c>
      <c r="J19" s="39"/>
      <c r="K19" s="39"/>
      <c r="L19" s="39"/>
      <c r="M19" s="39"/>
    </row>
    <row r="20" spans="1:13" ht="13.5" thickBot="1" x14ac:dyDescent="0.25">
      <c r="A20" s="57" t="s">
        <v>44</v>
      </c>
      <c r="B20" s="41">
        <f t="shared" ref="B20:G20" si="2">B11+B17+B18</f>
        <v>106.69999999999999</v>
      </c>
      <c r="C20" s="41">
        <f t="shared" si="2"/>
        <v>178.6019</v>
      </c>
      <c r="D20" s="41">
        <f t="shared" si="2"/>
        <v>176.89911000000001</v>
      </c>
      <c r="E20" s="41">
        <f t="shared" si="2"/>
        <v>152.001</v>
      </c>
      <c r="F20" s="41">
        <f t="shared" si="2"/>
        <v>158.50999999999996</v>
      </c>
      <c r="G20" s="41">
        <f t="shared" si="2"/>
        <v>162.24900000000002</v>
      </c>
      <c r="H20" s="41">
        <f>H11+H17+H18+H19</f>
        <v>167.2</v>
      </c>
      <c r="I20" s="41">
        <f>I11+I17+I18+I19</f>
        <v>173.29999999999995</v>
      </c>
      <c r="J20" s="41">
        <f t="shared" ref="J20" si="3">J11+J17+J18+J19</f>
        <v>177.9</v>
      </c>
      <c r="K20" s="41">
        <f>K11+K17+K18+K19</f>
        <v>172</v>
      </c>
      <c r="L20" s="41">
        <v>174.3</v>
      </c>
      <c r="M20" s="41">
        <v>178</v>
      </c>
    </row>
    <row r="21" spans="1:13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x14ac:dyDescent="0.2">
      <c r="A22" s="29"/>
      <c r="B22" s="29"/>
      <c r="C22" s="28" t="s">
        <v>80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">
      <c r="A23" s="29"/>
      <c r="B23" s="29"/>
      <c r="D23" s="42"/>
      <c r="F23" s="42"/>
      <c r="G23" s="42"/>
      <c r="H23" s="42"/>
      <c r="I23" s="42"/>
      <c r="J23" s="42"/>
      <c r="L23" s="42"/>
      <c r="M23" s="42" t="s">
        <v>71</v>
      </c>
    </row>
    <row r="24" spans="1:13" ht="13.5" thickBot="1" x14ac:dyDescent="0.25">
      <c r="A24" s="43"/>
      <c r="B24" s="43">
        <v>2002</v>
      </c>
      <c r="C24" s="43">
        <v>2007</v>
      </c>
      <c r="D24" s="43">
        <v>2008</v>
      </c>
      <c r="E24" s="43">
        <v>2009</v>
      </c>
      <c r="F24" s="43">
        <v>2010</v>
      </c>
      <c r="G24" s="43">
        <v>2011</v>
      </c>
      <c r="H24" s="43">
        <v>2012</v>
      </c>
      <c r="I24" s="43">
        <v>2013</v>
      </c>
      <c r="J24" s="43">
        <v>2014</v>
      </c>
      <c r="K24" s="43">
        <v>2015</v>
      </c>
      <c r="L24" s="43">
        <v>2016</v>
      </c>
      <c r="M24" s="43">
        <v>2017</v>
      </c>
    </row>
    <row r="25" spans="1:13" x14ac:dyDescent="0.2">
      <c r="A25" s="44" t="s">
        <v>45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x14ac:dyDescent="0.2">
      <c r="A26" s="45" t="s">
        <v>46</v>
      </c>
      <c r="B26" s="29"/>
      <c r="C26" s="46">
        <v>107.37920000000001</v>
      </c>
      <c r="D26" s="46">
        <v>122.39955999999999</v>
      </c>
      <c r="E26" s="46">
        <v>127.5669</v>
      </c>
      <c r="F26" s="46">
        <f t="shared" ref="F26:J26" si="4">F51</f>
        <v>142.95500000000001</v>
      </c>
      <c r="G26" s="46">
        <f t="shared" si="4"/>
        <v>149.48400000000001</v>
      </c>
      <c r="H26" s="46">
        <f t="shared" si="4"/>
        <v>152.27700000000002</v>
      </c>
      <c r="I26" s="46">
        <f t="shared" si="4"/>
        <v>214.96099999999998</v>
      </c>
      <c r="J26" s="46">
        <f t="shared" si="4"/>
        <v>239.875</v>
      </c>
      <c r="K26" s="46">
        <f>K51</f>
        <v>234.86600000000001</v>
      </c>
      <c r="L26" s="46">
        <v>246.4</v>
      </c>
      <c r="M26" s="46">
        <v>251.8</v>
      </c>
    </row>
    <row r="27" spans="1:13" x14ac:dyDescent="0.2">
      <c r="A27" s="45" t="s">
        <v>47</v>
      </c>
      <c r="B27" s="29"/>
      <c r="C27" s="46">
        <v>8.5898000000000003</v>
      </c>
      <c r="D27" s="46">
        <v>8.6521000000000008</v>
      </c>
      <c r="E27" s="46">
        <v>8.3537999999999997</v>
      </c>
      <c r="F27" s="46">
        <v>7.8920000000000003</v>
      </c>
      <c r="G27" s="46">
        <v>6.9329999999999998</v>
      </c>
      <c r="H27" s="46">
        <v>8.3580000000000005</v>
      </c>
      <c r="I27" s="46">
        <v>9.0489999999999995</v>
      </c>
      <c r="J27" s="46">
        <v>5.3879999999999999</v>
      </c>
      <c r="K27" s="46">
        <v>7.726</v>
      </c>
      <c r="L27" s="46">
        <v>8.1999999999999993</v>
      </c>
      <c r="M27" s="46">
        <v>8.9</v>
      </c>
    </row>
    <row r="28" spans="1:13" x14ac:dyDescent="0.2">
      <c r="A28" s="45" t="s">
        <v>48</v>
      </c>
      <c r="B28" s="29"/>
      <c r="C28" s="46">
        <v>53.023499999999999</v>
      </c>
      <c r="D28" s="46">
        <v>47.966500000000003</v>
      </c>
      <c r="E28" s="46">
        <v>43.053199999999997</v>
      </c>
      <c r="F28" s="46">
        <v>56.698</v>
      </c>
      <c r="G28" s="46">
        <v>58.532000000000004</v>
      </c>
      <c r="H28" s="46">
        <v>64.974000000000004</v>
      </c>
      <c r="I28" s="46">
        <v>71.594000000000008</v>
      </c>
      <c r="J28" s="46">
        <v>76.957999999999984</v>
      </c>
      <c r="K28" s="46">
        <v>78.00500000000001</v>
      </c>
      <c r="L28" s="46">
        <v>79.599999999999994</v>
      </c>
      <c r="M28" s="46">
        <v>88.9</v>
      </c>
    </row>
    <row r="29" spans="1:13" x14ac:dyDescent="0.2">
      <c r="A29" s="45" t="s">
        <v>49</v>
      </c>
      <c r="B29" s="29"/>
      <c r="C29" s="46">
        <v>12.739000000000001</v>
      </c>
      <c r="D29" s="46">
        <v>12.6168</v>
      </c>
      <c r="E29" s="46">
        <v>9.6857000000000006</v>
      </c>
      <c r="F29" s="46">
        <v>8.08</v>
      </c>
      <c r="G29" s="46">
        <v>7.0640000000000001</v>
      </c>
      <c r="H29" s="46">
        <v>7.4489999999999998</v>
      </c>
      <c r="I29" s="46">
        <v>8.27</v>
      </c>
      <c r="J29" s="46">
        <v>7.8339999999999996</v>
      </c>
      <c r="K29" s="46">
        <v>7.6070000000000002</v>
      </c>
      <c r="L29" s="46">
        <v>9.4</v>
      </c>
      <c r="M29" s="46">
        <v>10.6</v>
      </c>
    </row>
    <row r="30" spans="1:13" x14ac:dyDescent="0.2">
      <c r="A30" s="45" t="s">
        <v>50</v>
      </c>
      <c r="B30" s="29"/>
      <c r="C30" s="46">
        <v>5.9004000000000003</v>
      </c>
      <c r="D30" s="46">
        <v>6.2320000000000002</v>
      </c>
      <c r="E30" s="46">
        <v>6.5057</v>
      </c>
      <c r="F30" s="46">
        <v>3.61</v>
      </c>
      <c r="G30" s="46">
        <v>5.8860000000000001</v>
      </c>
      <c r="H30" s="46">
        <v>6.109</v>
      </c>
      <c r="I30" s="46">
        <v>6.0389999999999997</v>
      </c>
      <c r="J30" s="46">
        <v>5.9080000000000004</v>
      </c>
      <c r="K30" s="46">
        <v>5.3449999999999998</v>
      </c>
      <c r="L30" s="46">
        <v>6.1</v>
      </c>
      <c r="M30" s="46">
        <v>5.8</v>
      </c>
    </row>
    <row r="31" spans="1:13" x14ac:dyDescent="0.2">
      <c r="A31" s="45" t="s">
        <v>51</v>
      </c>
      <c r="B31" s="29"/>
      <c r="C31" s="46">
        <v>35.552190240000016</v>
      </c>
      <c r="D31" s="46">
        <v>40.133039999999994</v>
      </c>
      <c r="E31" s="46">
        <v>53.034699999999987</v>
      </c>
      <c r="F31" s="46">
        <v>60.164999999999935</v>
      </c>
      <c r="G31" s="46">
        <v>61.600999999999999</v>
      </c>
      <c r="H31" s="46">
        <v>57.432999999999964</v>
      </c>
      <c r="I31" s="46">
        <v>67.387000000000057</v>
      </c>
      <c r="J31" s="46">
        <v>72.69</v>
      </c>
      <c r="K31" s="46">
        <v>74.02</v>
      </c>
      <c r="L31" s="46">
        <v>75.5</v>
      </c>
      <c r="M31" s="46">
        <v>85.1</v>
      </c>
    </row>
    <row r="32" spans="1:13" x14ac:dyDescent="0.2">
      <c r="A32" s="47" t="s">
        <v>52</v>
      </c>
      <c r="B32" s="2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x14ac:dyDescent="0.2">
      <c r="A33" s="48" t="s">
        <v>53</v>
      </c>
      <c r="B33" s="29"/>
      <c r="C33" s="49" t="s">
        <v>70</v>
      </c>
      <c r="D33" s="49" t="s">
        <v>70</v>
      </c>
      <c r="E33" s="46">
        <v>9.23</v>
      </c>
      <c r="F33" s="46">
        <v>9.8040000000000003</v>
      </c>
      <c r="G33" s="46">
        <v>11.077</v>
      </c>
      <c r="H33" s="46">
        <v>12.178000000000001</v>
      </c>
      <c r="I33" s="46">
        <v>15.772</v>
      </c>
      <c r="J33" s="46">
        <v>19.503</v>
      </c>
      <c r="K33" s="46">
        <v>21.533000000000001</v>
      </c>
      <c r="L33" s="46">
        <v>20.2</v>
      </c>
      <c r="M33" s="46">
        <v>24.6</v>
      </c>
    </row>
    <row r="34" spans="1:13" x14ac:dyDescent="0.2">
      <c r="A34" s="60" t="s">
        <v>54</v>
      </c>
      <c r="B34" s="29"/>
      <c r="C34" s="49" t="s">
        <v>70</v>
      </c>
      <c r="D34" s="49" t="s">
        <v>70</v>
      </c>
      <c r="E34" s="46">
        <v>8.9</v>
      </c>
      <c r="F34" s="46">
        <v>8.64</v>
      </c>
      <c r="G34" s="46">
        <v>8.9830000000000005</v>
      </c>
      <c r="H34" s="46">
        <v>9.3130000000000006</v>
      </c>
      <c r="I34" s="46">
        <v>10.680999999999999</v>
      </c>
      <c r="J34" s="46">
        <v>11.590999999999999</v>
      </c>
      <c r="K34" s="46">
        <v>10.086</v>
      </c>
      <c r="L34" s="46">
        <v>10.1</v>
      </c>
      <c r="M34" s="46">
        <v>11.1</v>
      </c>
    </row>
    <row r="35" spans="1:13" ht="13.5" thickBot="1" x14ac:dyDescent="0.25">
      <c r="A35" s="58" t="s">
        <v>55</v>
      </c>
      <c r="B35" s="50">
        <f t="shared" ref="B35:J35" si="5">SUM(B26:B31)</f>
        <v>0</v>
      </c>
      <c r="C35" s="50">
        <f t="shared" si="5"/>
        <v>223.18409024000002</v>
      </c>
      <c r="D35" s="50">
        <f t="shared" si="5"/>
        <v>238</v>
      </c>
      <c r="E35" s="50">
        <f t="shared" si="5"/>
        <v>248.2</v>
      </c>
      <c r="F35" s="50">
        <f t="shared" si="5"/>
        <v>279.39999999999998</v>
      </c>
      <c r="G35" s="50">
        <f t="shared" si="5"/>
        <v>289.5</v>
      </c>
      <c r="H35" s="50">
        <f t="shared" si="5"/>
        <v>296.60000000000002</v>
      </c>
      <c r="I35" s="50">
        <f t="shared" si="5"/>
        <v>377.3</v>
      </c>
      <c r="J35" s="50">
        <f t="shared" si="5"/>
        <v>408.65300000000002</v>
      </c>
      <c r="K35" s="50">
        <f>SUM(K26:K31)</f>
        <v>407.56900000000007</v>
      </c>
      <c r="L35" s="50">
        <v>425.2</v>
      </c>
      <c r="M35" s="50">
        <v>451</v>
      </c>
    </row>
    <row r="36" spans="1:13" x14ac:dyDescent="0.2">
      <c r="A36" s="29"/>
      <c r="B36" s="51"/>
      <c r="C36" s="52"/>
      <c r="D36" s="52"/>
      <c r="E36" s="52"/>
      <c r="F36" s="52"/>
      <c r="G36" s="52"/>
      <c r="H36" s="52"/>
      <c r="I36" s="52"/>
      <c r="J36" s="52"/>
      <c r="K36" s="52"/>
    </row>
    <row r="37" spans="1:13" x14ac:dyDescent="0.2">
      <c r="A37" s="29"/>
      <c r="B37" s="51"/>
      <c r="C37" s="28" t="s">
        <v>81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x14ac:dyDescent="0.2">
      <c r="A38" s="29"/>
      <c r="B38" s="29"/>
      <c r="D38" s="53"/>
      <c r="E38" s="53"/>
      <c r="F38" s="53"/>
      <c r="G38" s="53"/>
      <c r="H38" s="53"/>
      <c r="I38" s="53"/>
      <c r="J38" s="53"/>
      <c r="K38" s="53"/>
      <c r="L38" s="53"/>
      <c r="M38" s="53" t="s">
        <v>71</v>
      </c>
    </row>
    <row r="39" spans="1:13" ht="13.5" thickBot="1" x14ac:dyDescent="0.25">
      <c r="A39" s="43"/>
      <c r="B39" s="43">
        <v>2002</v>
      </c>
      <c r="C39" s="43">
        <v>2007</v>
      </c>
      <c r="D39" s="43">
        <v>2008</v>
      </c>
      <c r="E39" s="43">
        <v>2009</v>
      </c>
      <c r="F39" s="43">
        <v>2010</v>
      </c>
      <c r="G39" s="43">
        <v>2011</v>
      </c>
      <c r="H39" s="43">
        <v>2012</v>
      </c>
      <c r="I39" s="43">
        <v>2013</v>
      </c>
      <c r="J39" s="43">
        <v>2014</v>
      </c>
      <c r="K39" s="43">
        <v>2015</v>
      </c>
      <c r="L39" s="43">
        <v>2016</v>
      </c>
      <c r="M39" s="43">
        <v>2017</v>
      </c>
    </row>
    <row r="40" spans="1:13" x14ac:dyDescent="0.2">
      <c r="A40" s="34" t="s">
        <v>67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x14ac:dyDescent="0.2">
      <c r="A41" s="54" t="s">
        <v>56</v>
      </c>
      <c r="B41" s="31"/>
      <c r="C41" s="38">
        <v>24.111599999999999</v>
      </c>
      <c r="D41" s="38">
        <v>24.497579999999999</v>
      </c>
      <c r="E41" s="38">
        <v>23.904499999999999</v>
      </c>
      <c r="F41" s="38">
        <v>23.959</v>
      </c>
      <c r="G41" s="38">
        <v>24.309000000000001</v>
      </c>
      <c r="H41" s="38">
        <v>22.44</v>
      </c>
      <c r="I41" s="38">
        <v>34.899000000000001</v>
      </c>
      <c r="J41" s="39">
        <v>34.417999999999999</v>
      </c>
      <c r="K41" s="39">
        <v>31.565999999999999</v>
      </c>
      <c r="L41" s="39">
        <v>31.9</v>
      </c>
      <c r="M41" s="39">
        <v>29.2</v>
      </c>
    </row>
    <row r="42" spans="1:13" x14ac:dyDescent="0.2">
      <c r="A42" s="54" t="s">
        <v>57</v>
      </c>
      <c r="B42" s="31"/>
      <c r="C42" s="38">
        <v>6.952</v>
      </c>
      <c r="D42" s="38">
        <v>7.03315</v>
      </c>
      <c r="E42" s="38">
        <v>6.8916000000000004</v>
      </c>
      <c r="F42" s="38">
        <v>8.1319999999999997</v>
      </c>
      <c r="G42" s="38">
        <v>7.6349999999999998</v>
      </c>
      <c r="H42" s="38">
        <v>7.5890000000000004</v>
      </c>
      <c r="I42" s="38">
        <v>8.718</v>
      </c>
      <c r="J42" s="39">
        <v>9.3350000000000009</v>
      </c>
      <c r="K42" s="39">
        <v>8.6929999999999996</v>
      </c>
      <c r="L42" s="39">
        <v>9.3000000000000007</v>
      </c>
      <c r="M42" s="39">
        <v>8.8000000000000007</v>
      </c>
    </row>
    <row r="43" spans="1:13" x14ac:dyDescent="0.2">
      <c r="A43" s="54" t="s">
        <v>58</v>
      </c>
      <c r="B43" s="31"/>
      <c r="C43" s="38">
        <v>1.7141999999999999</v>
      </c>
      <c r="D43" s="38">
        <v>2.3515999999999999</v>
      </c>
      <c r="E43" s="38">
        <v>0.99029999999999996</v>
      </c>
      <c r="F43" s="38">
        <v>1.482</v>
      </c>
      <c r="G43" s="38">
        <v>1.88</v>
      </c>
      <c r="H43" s="38">
        <v>2.3809999999999998</v>
      </c>
      <c r="I43" s="38">
        <v>2.2770000000000001</v>
      </c>
      <c r="J43" s="39">
        <v>2.952</v>
      </c>
      <c r="K43" s="39">
        <v>2.5070000000000001</v>
      </c>
      <c r="L43" s="39">
        <v>2.4</v>
      </c>
      <c r="M43" s="39">
        <v>2.5</v>
      </c>
    </row>
    <row r="44" spans="1:13" x14ac:dyDescent="0.2">
      <c r="A44" s="54" t="s">
        <v>59</v>
      </c>
      <c r="B44" s="31"/>
      <c r="C44" s="38">
        <v>4.5681000000000003</v>
      </c>
      <c r="D44" s="38">
        <v>4.141</v>
      </c>
      <c r="E44" s="38">
        <v>3.512</v>
      </c>
      <c r="F44" s="38">
        <v>4.6349999999999998</v>
      </c>
      <c r="G44" s="38">
        <v>4.5510000000000002</v>
      </c>
      <c r="H44" s="38">
        <v>4.3310000000000004</v>
      </c>
      <c r="I44" s="38">
        <v>4.7140000000000004</v>
      </c>
      <c r="J44" s="39">
        <v>4.008</v>
      </c>
      <c r="K44" s="39">
        <v>3.706</v>
      </c>
      <c r="L44" s="39">
        <v>3.3</v>
      </c>
      <c r="M44" s="39">
        <v>2.9</v>
      </c>
    </row>
    <row r="45" spans="1:13" x14ac:dyDescent="0.2">
      <c r="A45" s="54" t="s">
        <v>60</v>
      </c>
      <c r="B45" s="31"/>
      <c r="C45" s="38">
        <v>35.508400000000002</v>
      </c>
      <c r="D45" s="38">
        <v>45.497</v>
      </c>
      <c r="E45" s="38">
        <v>52.422699999999999</v>
      </c>
      <c r="F45" s="38">
        <v>52.231999999999999</v>
      </c>
      <c r="G45" s="38">
        <v>56.127000000000002</v>
      </c>
      <c r="H45" s="38">
        <v>54.637</v>
      </c>
      <c r="I45" s="38">
        <v>73.561999999999998</v>
      </c>
      <c r="J45" s="39">
        <v>89.414000000000001</v>
      </c>
      <c r="K45" s="39">
        <v>88.07</v>
      </c>
      <c r="L45" s="39">
        <v>89.3</v>
      </c>
      <c r="M45" s="39">
        <v>95.6</v>
      </c>
    </row>
    <row r="46" spans="1:13" x14ac:dyDescent="0.2">
      <c r="A46" s="54" t="s">
        <v>61</v>
      </c>
      <c r="B46" s="31"/>
      <c r="C46" s="38">
        <v>1.5481</v>
      </c>
      <c r="D46" s="38">
        <v>1.7555000000000001</v>
      </c>
      <c r="E46" s="38">
        <v>1.8190999999999999</v>
      </c>
      <c r="F46" s="38">
        <v>2.9609999999999999</v>
      </c>
      <c r="G46" s="38">
        <v>3.4460000000000002</v>
      </c>
      <c r="H46" s="38">
        <v>3.714</v>
      </c>
      <c r="I46" s="38">
        <v>4.6399999999999997</v>
      </c>
      <c r="J46" s="39">
        <v>5.827</v>
      </c>
      <c r="K46" s="39">
        <v>5.9569999999999999</v>
      </c>
      <c r="L46" s="39">
        <v>6.7</v>
      </c>
      <c r="M46" s="39">
        <v>6.7</v>
      </c>
    </row>
    <row r="47" spans="1:13" x14ac:dyDescent="0.2">
      <c r="A47" s="54" t="s">
        <v>62</v>
      </c>
      <c r="B47" s="31"/>
      <c r="C47" s="38">
        <v>3.7071499999999999</v>
      </c>
      <c r="D47" s="38">
        <v>5.4749999999999996</v>
      </c>
      <c r="E47" s="38">
        <v>6.3586999999999998</v>
      </c>
      <c r="F47" s="38">
        <v>8.4369999999999994</v>
      </c>
      <c r="G47" s="38">
        <v>9.7759999999999998</v>
      </c>
      <c r="H47" s="38">
        <v>10.920999999999999</v>
      </c>
      <c r="I47" s="38">
        <v>26.535</v>
      </c>
      <c r="J47" s="39">
        <v>33.052</v>
      </c>
      <c r="K47" s="39">
        <v>36.113999999999997</v>
      </c>
      <c r="L47" s="39">
        <v>40.700000000000003</v>
      </c>
      <c r="M47" s="39">
        <v>47.1</v>
      </c>
    </row>
    <row r="48" spans="1:13" x14ac:dyDescent="0.2">
      <c r="A48" s="54" t="s">
        <v>63</v>
      </c>
      <c r="B48" s="31"/>
      <c r="C48" s="38">
        <v>27.334499999999998</v>
      </c>
      <c r="D48" s="38">
        <v>29.367529999999999</v>
      </c>
      <c r="E48" s="38">
        <v>29.3201</v>
      </c>
      <c r="F48" s="38">
        <v>32.21</v>
      </c>
      <c r="G48" s="38">
        <v>31.984000000000002</v>
      </c>
      <c r="H48" s="38">
        <v>34.82</v>
      </c>
      <c r="I48" s="38">
        <v>45.012999999999998</v>
      </c>
      <c r="J48" s="39">
        <v>45.28</v>
      </c>
      <c r="K48" s="39">
        <v>42.692</v>
      </c>
      <c r="L48" s="39">
        <v>45.8</v>
      </c>
      <c r="M48" s="39">
        <v>41.9</v>
      </c>
    </row>
    <row r="49" spans="1:13" x14ac:dyDescent="0.2">
      <c r="A49" s="54" t="s">
        <v>64</v>
      </c>
      <c r="B49" s="31"/>
      <c r="C49" s="38">
        <v>6.7250000000000004E-2</v>
      </c>
      <c r="D49" s="38">
        <v>3.15E-2</v>
      </c>
      <c r="E49" s="38">
        <v>2.12E-2</v>
      </c>
      <c r="F49" s="38">
        <v>2.258</v>
      </c>
      <c r="G49" s="38">
        <v>1.3340000000000001</v>
      </c>
      <c r="H49" s="38">
        <v>2.9249999999999998</v>
      </c>
      <c r="I49" s="38">
        <v>2.427</v>
      </c>
      <c r="J49" s="39">
        <v>2.359</v>
      </c>
      <c r="K49" s="39">
        <v>2.4249999999999998</v>
      </c>
      <c r="L49" s="39">
        <v>2.8</v>
      </c>
      <c r="M49" s="39">
        <v>2.8</v>
      </c>
    </row>
    <row r="50" spans="1:13" x14ac:dyDescent="0.2">
      <c r="A50" s="61" t="s">
        <v>65</v>
      </c>
      <c r="B50" s="31"/>
      <c r="C50" s="38">
        <v>1.8678999999999999</v>
      </c>
      <c r="D50" s="38">
        <v>2.2496999999999998</v>
      </c>
      <c r="E50" s="38">
        <v>2.3267000000000002</v>
      </c>
      <c r="F50" s="38">
        <v>6.649</v>
      </c>
      <c r="G50" s="38">
        <v>8.4420000000000002</v>
      </c>
      <c r="H50" s="38">
        <v>8.5190000000000001</v>
      </c>
      <c r="I50" s="38">
        <v>12.176</v>
      </c>
      <c r="J50" s="39">
        <v>13.23</v>
      </c>
      <c r="K50" s="39">
        <v>13.135999999999999</v>
      </c>
      <c r="L50" s="39">
        <v>14.3</v>
      </c>
      <c r="M50" s="39">
        <v>14.3</v>
      </c>
    </row>
    <row r="51" spans="1:13" ht="13.5" thickBot="1" x14ac:dyDescent="0.25">
      <c r="A51" s="59" t="s">
        <v>66</v>
      </c>
      <c r="B51" s="55">
        <f t="shared" ref="B51:J51" si="6">SUM(B41:B50)</f>
        <v>0</v>
      </c>
      <c r="C51" s="55">
        <f t="shared" si="6"/>
        <v>107.37920000000001</v>
      </c>
      <c r="D51" s="55">
        <f t="shared" si="6"/>
        <v>122.39955999999999</v>
      </c>
      <c r="E51" s="55">
        <f t="shared" si="6"/>
        <v>127.5669</v>
      </c>
      <c r="F51" s="55">
        <f t="shared" si="6"/>
        <v>142.95500000000001</v>
      </c>
      <c r="G51" s="55">
        <f t="shared" si="6"/>
        <v>149.48400000000001</v>
      </c>
      <c r="H51" s="55">
        <f t="shared" si="6"/>
        <v>152.27700000000002</v>
      </c>
      <c r="I51" s="55">
        <f t="shared" si="6"/>
        <v>214.96099999999998</v>
      </c>
      <c r="J51" s="55">
        <f t="shared" si="6"/>
        <v>239.875</v>
      </c>
      <c r="K51" s="55">
        <f>SUM(K41:K50)</f>
        <v>234.86600000000001</v>
      </c>
      <c r="L51" s="55">
        <v>246.4</v>
      </c>
      <c r="M51" s="55">
        <v>251.8</v>
      </c>
    </row>
    <row r="54" spans="1:13" x14ac:dyDescent="0.2">
      <c r="A54" s="1" t="s">
        <v>73</v>
      </c>
    </row>
  </sheetData>
  <mergeCells count="4">
    <mergeCell ref="C8:M8"/>
    <mergeCell ref="C22:M22"/>
    <mergeCell ref="C37:M37"/>
    <mergeCell ref="C9:M9"/>
  </mergeCells>
  <pageMargins left="0.22" right="0.22" top="0.75" bottom="0.75" header="0.3" footer="0.3"/>
  <pageSetup scale="79" orientation="portrait" r:id="rId1"/>
  <ignoredErrors>
    <ignoredError sqref="B12:B18 B11 I11:K11 C12:G18 C11:H1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0</xdr:col>
                <xdr:colOff>1114425</xdr:colOff>
                <xdr:row>3</xdr:row>
                <xdr:rowOff>152400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E1" sqref="E1"/>
    </sheetView>
  </sheetViews>
  <sheetFormatPr defaultRowHeight="15" x14ac:dyDescent="0.25"/>
  <cols>
    <col min="1" max="1" width="9.5703125" style="68" bestFit="1" customWidth="1"/>
    <col min="2" max="2" width="15.140625" style="68" customWidth="1"/>
    <col min="4" max="19" width="9.140625" style="69"/>
  </cols>
  <sheetData>
    <row r="1" spans="1:17" ht="39" x14ac:dyDescent="0.25">
      <c r="A1" s="63" t="s">
        <v>68</v>
      </c>
      <c r="B1" s="64" t="s">
        <v>69</v>
      </c>
    </row>
    <row r="2" spans="1:17" x14ac:dyDescent="0.25">
      <c r="A2" s="65">
        <v>1995</v>
      </c>
      <c r="B2" s="66">
        <v>51.6</v>
      </c>
      <c r="M2" s="5" t="s">
        <v>77</v>
      </c>
    </row>
    <row r="3" spans="1:17" x14ac:dyDescent="0.25">
      <c r="A3" s="65">
        <v>1996</v>
      </c>
      <c r="B3" s="67">
        <v>67.599999999999994</v>
      </c>
    </row>
    <row r="4" spans="1:17" ht="21" x14ac:dyDescent="0.3">
      <c r="A4" s="65">
        <v>1997</v>
      </c>
      <c r="B4" s="67">
        <v>82.9</v>
      </c>
      <c r="E4" s="72" t="s">
        <v>82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5">
      <c r="A5" s="65">
        <v>1998</v>
      </c>
      <c r="B5" s="67">
        <v>93.8</v>
      </c>
    </row>
    <row r="6" spans="1:17" x14ac:dyDescent="0.25">
      <c r="A6" s="65">
        <v>1999</v>
      </c>
      <c r="B6" s="67">
        <v>98.3</v>
      </c>
    </row>
    <row r="7" spans="1:17" x14ac:dyDescent="0.25">
      <c r="A7" s="65">
        <v>2000</v>
      </c>
      <c r="B7" s="67">
        <v>107.8</v>
      </c>
    </row>
    <row r="8" spans="1:17" x14ac:dyDescent="0.25">
      <c r="A8" s="65">
        <v>2001</v>
      </c>
      <c r="B8" s="67">
        <v>143.5</v>
      </c>
    </row>
    <row r="9" spans="1:17" x14ac:dyDescent="0.25">
      <c r="A9" s="65">
        <v>2002</v>
      </c>
      <c r="B9" s="67">
        <v>132.1</v>
      </c>
    </row>
    <row r="10" spans="1:17" x14ac:dyDescent="0.25">
      <c r="A10" s="65">
        <v>2003</v>
      </c>
      <c r="B10" s="67">
        <v>143.9</v>
      </c>
    </row>
    <row r="11" spans="1:17" x14ac:dyDescent="0.25">
      <c r="A11" s="65">
        <v>2004</v>
      </c>
      <c r="B11" s="67">
        <v>157.6</v>
      </c>
    </row>
    <row r="12" spans="1:17" x14ac:dyDescent="0.25">
      <c r="A12" s="65">
        <v>2005</v>
      </c>
      <c r="B12" s="67">
        <v>180.9</v>
      </c>
    </row>
    <row r="13" spans="1:17" x14ac:dyDescent="0.25">
      <c r="A13" s="65">
        <v>2006</v>
      </c>
      <c r="B13" s="67">
        <v>179.7</v>
      </c>
    </row>
    <row r="14" spans="1:17" x14ac:dyDescent="0.25">
      <c r="A14" s="65">
        <v>2007</v>
      </c>
      <c r="B14" s="67">
        <v>210.5</v>
      </c>
    </row>
    <row r="15" spans="1:17" x14ac:dyDescent="0.25">
      <c r="A15" s="65">
        <v>2008</v>
      </c>
      <c r="B15" s="67">
        <v>354.9</v>
      </c>
    </row>
    <row r="16" spans="1:17" x14ac:dyDescent="0.25">
      <c r="A16" s="65">
        <v>2009</v>
      </c>
      <c r="B16" s="67">
        <v>513.5</v>
      </c>
    </row>
    <row r="17" spans="1:4" x14ac:dyDescent="0.25">
      <c r="A17" s="65">
        <v>2010</v>
      </c>
      <c r="B17" s="67">
        <v>592.70000000000005</v>
      </c>
    </row>
    <row r="18" spans="1:4" x14ac:dyDescent="0.25">
      <c r="A18" s="65">
        <v>2011</v>
      </c>
      <c r="B18" s="67">
        <v>613.4</v>
      </c>
    </row>
    <row r="19" spans="1:4" x14ac:dyDescent="0.25">
      <c r="A19" s="65">
        <v>2012</v>
      </c>
      <c r="B19" s="67">
        <v>586.20000000000005</v>
      </c>
    </row>
    <row r="20" spans="1:4" x14ac:dyDescent="0.25">
      <c r="A20" s="65">
        <v>2013</v>
      </c>
      <c r="B20" s="67">
        <v>559.9</v>
      </c>
    </row>
    <row r="21" spans="1:4" x14ac:dyDescent="0.25">
      <c r="A21" s="65">
        <v>2014</v>
      </c>
      <c r="B21" s="67">
        <v>534</v>
      </c>
      <c r="C21" s="62"/>
    </row>
    <row r="22" spans="1:4" x14ac:dyDescent="0.25">
      <c r="A22" s="65">
        <v>2015</v>
      </c>
      <c r="B22" s="67">
        <v>511</v>
      </c>
    </row>
    <row r="23" spans="1:4" x14ac:dyDescent="0.25">
      <c r="A23" s="65">
        <v>2016</v>
      </c>
      <c r="B23" s="67">
        <v>483.9</v>
      </c>
    </row>
    <row r="24" spans="1:4" x14ac:dyDescent="0.25">
      <c r="A24" s="65">
        <v>2017</v>
      </c>
      <c r="B24" s="67">
        <v>449.1</v>
      </c>
      <c r="D24" s="69" t="s">
        <v>72</v>
      </c>
    </row>
    <row r="25" spans="1:4" x14ac:dyDescent="0.25">
      <c r="D25" s="70" t="s">
        <v>75</v>
      </c>
    </row>
    <row r="26" spans="1:4" x14ac:dyDescent="0.25">
      <c r="D26" s="69" t="s">
        <v>76</v>
      </c>
    </row>
    <row r="27" spans="1:4" x14ac:dyDescent="0.25">
      <c r="D27" s="71" t="s">
        <v>74</v>
      </c>
    </row>
  </sheetData>
  <mergeCells count="1">
    <mergeCell ref="E4:Q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361950</xdr:colOff>
                <xdr:row>1</xdr:row>
                <xdr:rowOff>123825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13.03chart</vt:lpstr>
      <vt:lpstr>'13.01'!Print_Area</vt:lpstr>
      <vt:lpstr>'13.02'!Print_Area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2016-06-14T15:22:19Z</cp:lastPrinted>
  <dcterms:created xsi:type="dcterms:W3CDTF">2016-06-14T14:47:50Z</dcterms:created>
  <dcterms:modified xsi:type="dcterms:W3CDTF">2018-11-21T21:48:56Z</dcterms:modified>
</cp:coreProperties>
</file>