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170" tabRatio="882"/>
  </bookViews>
  <sheets>
    <sheet name=".01" sheetId="1" r:id="rId1"/>
    <sheet name=".02" sheetId="2" r:id="rId2"/>
    <sheet name=".02cp2" sheetId="7" r:id="rId3"/>
    <sheet name=".03" sheetId="6" r:id="rId4"/>
    <sheet name=".04" sheetId="25" r:id="rId5"/>
    <sheet name=".05" sheetId="29" r:id="rId6"/>
    <sheet name=".01 Fig" sheetId="30" r:id="rId7"/>
    <sheet name=".02 Fig" sheetId="31" r:id="rId8"/>
    <sheet name=".07" sheetId="8" r:id="rId9"/>
    <sheet name=".08" sheetId="22" r:id="rId10"/>
    <sheet name=".09" sheetId="9" r:id="rId11"/>
    <sheet name=".10" sheetId="10" r:id="rId12"/>
    <sheet name=".11" sheetId="11" r:id="rId13"/>
    <sheet name=".12" sheetId="12" r:id="rId14"/>
    <sheet name=".13" sheetId="26" r:id="rId15"/>
    <sheet name=".14" sheetId="33" r:id="rId16"/>
  </sheets>
  <definedNames>
    <definedName name="_xlnm.Print_Area" localSheetId="0">'.01'!$A$1:$I$54</definedName>
    <definedName name="_xlnm.Print_Area" localSheetId="6">'.01 Fig'!$A$1:$K$55</definedName>
    <definedName name="_xlnm.Print_Area" localSheetId="1">'.02'!$A$1:$I$54</definedName>
    <definedName name="_xlnm.Print_Area" localSheetId="7">'.02 Fig'!$A$1:$I$56</definedName>
    <definedName name="_xlnm.Print_Area" localSheetId="2">'.02cp2'!$A$1:$H$52</definedName>
    <definedName name="_xlnm.Print_Area" localSheetId="3">'.03'!$A$1:$L$54</definedName>
    <definedName name="_xlnm.Print_Area" localSheetId="4">'.04'!$A$1:$M$48</definedName>
    <definedName name="_xlnm.Print_Area" localSheetId="5">'.05'!$A$1:$L$45</definedName>
    <definedName name="_xlnm.Print_Area" localSheetId="8">'.07'!$A$1:$K$51</definedName>
    <definedName name="_xlnm.Print_Area" localSheetId="9">'.08'!$A$1:$M$50</definedName>
    <definedName name="_xlnm.Print_Area" localSheetId="10">'.09'!$A$1:$L$53</definedName>
    <definedName name="_xlnm.Print_Area" localSheetId="11">'.10'!$A$1:$J$52</definedName>
    <definedName name="_xlnm.Print_Area" localSheetId="12">'.11'!$A$1:$J$45</definedName>
    <definedName name="_xlnm.Print_Area" localSheetId="13">'.12'!$A$1:$G$51</definedName>
    <definedName name="_xlnm.Print_Area" localSheetId="14">'.13'!$A$1:$N$53</definedName>
  </definedNames>
  <calcPr calcId="145621"/>
</workbook>
</file>

<file path=xl/calcChain.xml><?xml version="1.0" encoding="utf-8"?>
<calcChain xmlns="http://schemas.openxmlformats.org/spreadsheetml/2006/main">
  <c r="Q22" i="33" l="1"/>
  <c r="N22" i="33"/>
  <c r="K22" i="33"/>
  <c r="H22" i="33"/>
  <c r="E22" i="33"/>
  <c r="Q21" i="33"/>
  <c r="N21" i="33"/>
  <c r="K21" i="33"/>
  <c r="H21" i="33"/>
  <c r="E21" i="33"/>
  <c r="Q19" i="33"/>
  <c r="O19" i="33"/>
  <c r="N19" i="33"/>
  <c r="L19" i="33"/>
  <c r="K19" i="33"/>
  <c r="I19" i="33"/>
  <c r="H19" i="33"/>
  <c r="F19" i="33"/>
  <c r="E19" i="33"/>
  <c r="C19" i="33"/>
  <c r="Q17" i="33"/>
  <c r="N17" i="33"/>
  <c r="K17" i="33"/>
  <c r="H17" i="33"/>
  <c r="E17" i="33"/>
  <c r="Q16" i="33"/>
  <c r="N16" i="33"/>
  <c r="K16" i="33"/>
  <c r="H16" i="33"/>
  <c r="E16" i="33"/>
  <c r="Q15" i="33"/>
  <c r="N15" i="33"/>
  <c r="K15" i="33"/>
  <c r="H15" i="33"/>
  <c r="E15" i="33"/>
  <c r="Q14" i="33"/>
  <c r="N14" i="33"/>
  <c r="K14" i="33"/>
  <c r="H14" i="33"/>
  <c r="E14" i="33"/>
  <c r="Q13" i="33"/>
  <c r="N13" i="33"/>
  <c r="K13" i="33"/>
  <c r="H13" i="33"/>
  <c r="E13" i="33"/>
  <c r="O11" i="33"/>
  <c r="Q11" i="33" s="1"/>
  <c r="L11" i="33"/>
  <c r="N11" i="33" s="1"/>
  <c r="I11" i="33"/>
  <c r="K11" i="33" s="1"/>
  <c r="F11" i="33"/>
  <c r="H11" i="33" s="1"/>
  <c r="C11" i="33"/>
  <c r="E11" i="33" s="1"/>
  <c r="O9" i="33"/>
  <c r="Q9" i="33" s="1"/>
  <c r="L9" i="33"/>
  <c r="N9" i="33" s="1"/>
  <c r="I9" i="33"/>
  <c r="K9" i="33" s="1"/>
  <c r="H9" i="33"/>
  <c r="C9" i="33" l="1"/>
  <c r="E9" i="33" s="1"/>
  <c r="O30" i="26"/>
  <c r="Q30" i="26"/>
  <c r="O31" i="26"/>
  <c r="Q31" i="26"/>
  <c r="O32" i="26"/>
  <c r="Q32" i="26"/>
  <c r="O33" i="26"/>
  <c r="Q33" i="26"/>
  <c r="O34" i="26"/>
  <c r="Q34" i="26"/>
  <c r="O35" i="26"/>
  <c r="Q35" i="26"/>
  <c r="E12" i="6"/>
  <c r="F12" i="6" s="1"/>
  <c r="H12" i="6" l="1"/>
  <c r="J12" i="6"/>
  <c r="J15" i="9"/>
  <c r="J17" i="9"/>
  <c r="J19" i="9"/>
  <c r="J21" i="9"/>
  <c r="J23" i="9"/>
  <c r="J25" i="9"/>
  <c r="J13" i="9"/>
  <c r="L36" i="22" l="1"/>
  <c r="G18" i="11"/>
  <c r="J21" i="25" l="1"/>
  <c r="K22" i="26" l="1"/>
  <c r="K14" i="26"/>
  <c r="K12" i="26"/>
  <c r="L25" i="26" s="1"/>
  <c r="H21" i="25"/>
  <c r="J39" i="6"/>
  <c r="H39" i="6"/>
  <c r="L22" i="26" l="1"/>
  <c r="L18" i="26"/>
  <c r="L14" i="26"/>
  <c r="L20" i="26"/>
  <c r="L24" i="26"/>
  <c r="L16" i="26"/>
  <c r="L19" i="26"/>
  <c r="L17" i="26"/>
  <c r="E13" i="31" l="1"/>
  <c r="E14" i="31"/>
  <c r="E15" i="31"/>
  <c r="E16" i="31"/>
  <c r="E18" i="31"/>
  <c r="E19" i="31"/>
  <c r="E20" i="31"/>
  <c r="E21" i="31"/>
  <c r="E22" i="31"/>
  <c r="E25" i="31" l="1"/>
  <c r="E24" i="31"/>
  <c r="G24" i="6"/>
  <c r="D13" i="29"/>
  <c r="E13" i="29"/>
  <c r="F13" i="29"/>
  <c r="G13" i="29"/>
  <c r="H13" i="29"/>
  <c r="I13" i="29"/>
  <c r="J13" i="29"/>
  <c r="K13" i="29"/>
  <c r="C13" i="29"/>
  <c r="E33" i="6" l="1"/>
  <c r="E34" i="6"/>
  <c r="E35" i="6"/>
  <c r="E36" i="6"/>
  <c r="J36" i="6" s="1"/>
  <c r="E37" i="6"/>
  <c r="E38" i="6"/>
  <c r="F39" i="6" s="1"/>
  <c r="E16" i="25"/>
  <c r="J16" i="25" s="1"/>
  <c r="E17" i="25"/>
  <c r="J17" i="25" s="1"/>
  <c r="E18" i="25"/>
  <c r="J18" i="25" s="1"/>
  <c r="E19" i="25"/>
  <c r="H19" i="25" s="1"/>
  <c r="E20" i="25"/>
  <c r="J20" i="25" s="1"/>
  <c r="E15" i="25"/>
  <c r="J15" i="25" s="1"/>
  <c r="E14" i="25"/>
  <c r="J14" i="25" s="1"/>
  <c r="E12" i="25"/>
  <c r="H12" i="25" s="1"/>
  <c r="F38" i="6"/>
  <c r="J37" i="6"/>
  <c r="H36" i="6"/>
  <c r="H37" i="6"/>
  <c r="H16" i="25" l="1"/>
  <c r="F21" i="25"/>
  <c r="J19" i="25"/>
  <c r="H20" i="25"/>
  <c r="F20" i="25"/>
  <c r="F19" i="25"/>
  <c r="H18" i="25"/>
  <c r="F17" i="25"/>
  <c r="F18" i="25"/>
  <c r="H17" i="25"/>
  <c r="F12" i="25"/>
  <c r="J12" i="25"/>
  <c r="H14" i="25"/>
  <c r="H15" i="25"/>
  <c r="F16" i="25"/>
  <c r="F15" i="25"/>
  <c r="H34" i="6" l="1"/>
  <c r="H35" i="6"/>
  <c r="H38" i="6"/>
  <c r="J38" i="6"/>
  <c r="H31" i="2"/>
  <c r="G31" i="2"/>
  <c r="F31" i="2"/>
  <c r="E31" i="2"/>
  <c r="D31" i="2"/>
  <c r="C31" i="2"/>
  <c r="C13" i="2"/>
  <c r="H13" i="2"/>
  <c r="G13" i="2"/>
  <c r="F13" i="2"/>
  <c r="D13" i="2"/>
  <c r="E13" i="2"/>
  <c r="L15" i="22"/>
  <c r="L16" i="22"/>
  <c r="L17" i="22"/>
  <c r="L18" i="22"/>
  <c r="L19" i="22"/>
  <c r="L21" i="22"/>
  <c r="L22" i="22"/>
  <c r="L23" i="22"/>
  <c r="L24" i="22"/>
  <c r="L25" i="22"/>
  <c r="L27" i="22"/>
  <c r="L28" i="22"/>
  <c r="L29" i="22"/>
  <c r="L30" i="22"/>
  <c r="L31" i="22"/>
  <c r="L33" i="22"/>
  <c r="L34" i="22"/>
  <c r="L35" i="22"/>
  <c r="L13" i="22"/>
  <c r="I13" i="22"/>
  <c r="J16" i="22" s="1"/>
  <c r="G13" i="22"/>
  <c r="H16" i="22" s="1"/>
  <c r="E13" i="22"/>
  <c r="F16" i="22" s="1"/>
  <c r="C13" i="22"/>
  <c r="D16" i="22" s="1"/>
  <c r="I18" i="10"/>
  <c r="G18" i="10"/>
  <c r="E18" i="10"/>
  <c r="I17" i="10"/>
  <c r="G17" i="10"/>
  <c r="E17" i="10"/>
  <c r="I16" i="10"/>
  <c r="G16" i="10"/>
  <c r="E16" i="10"/>
  <c r="I14" i="10"/>
  <c r="G14" i="10"/>
  <c r="E14" i="10"/>
  <c r="I13" i="9"/>
  <c r="I15" i="9"/>
  <c r="I17" i="9"/>
  <c r="I19" i="9"/>
  <c r="I21" i="9"/>
  <c r="I23" i="9"/>
  <c r="I25" i="9"/>
  <c r="H25" i="9"/>
  <c r="H23" i="9"/>
  <c r="H21" i="9"/>
  <c r="H19" i="9"/>
  <c r="H17" i="9"/>
  <c r="H15" i="9"/>
  <c r="F13" i="9"/>
  <c r="H13" i="9" s="1"/>
  <c r="F37" i="6"/>
  <c r="F36" i="6"/>
  <c r="J35" i="6"/>
  <c r="F35" i="6"/>
  <c r="J34" i="6"/>
  <c r="F34" i="6"/>
  <c r="E32" i="6"/>
  <c r="H32" i="6" s="1"/>
  <c r="J30" i="6"/>
  <c r="H30" i="6"/>
  <c r="F30" i="6"/>
  <c r="J29" i="6"/>
  <c r="H29" i="6"/>
  <c r="F29" i="6"/>
  <c r="J28" i="6"/>
  <c r="F28" i="6"/>
  <c r="G27" i="6"/>
  <c r="H27" i="6" s="1"/>
  <c r="F27" i="6"/>
  <c r="G26" i="6"/>
  <c r="I26" i="6" s="1"/>
  <c r="J26" i="6" s="1"/>
  <c r="F26" i="6"/>
  <c r="H24" i="6"/>
  <c r="F24" i="6"/>
  <c r="G23" i="6"/>
  <c r="I23" i="6" s="1"/>
  <c r="J23" i="6" s="1"/>
  <c r="F23" i="6"/>
  <c r="G22" i="6"/>
  <c r="H22" i="6" s="1"/>
  <c r="F22" i="6"/>
  <c r="J21" i="6"/>
  <c r="G21" i="6"/>
  <c r="H21" i="6" s="1"/>
  <c r="E20" i="6"/>
  <c r="J20" i="6" s="1"/>
  <c r="E18" i="6"/>
  <c r="J18" i="6" s="1"/>
  <c r="E17" i="6"/>
  <c r="J17" i="6" s="1"/>
  <c r="E16" i="6"/>
  <c r="J16" i="6" s="1"/>
  <c r="E15" i="6"/>
  <c r="J15" i="6" s="1"/>
  <c r="E14" i="6"/>
  <c r="J14" i="6" s="1"/>
  <c r="I27" i="6" l="1"/>
  <c r="J27" i="6" s="1"/>
  <c r="F32" i="6"/>
  <c r="H33" i="6"/>
  <c r="D34" i="22"/>
  <c r="D30" i="22"/>
  <c r="D28" i="22"/>
  <c r="D24" i="22"/>
  <c r="D22" i="22"/>
  <c r="D19" i="22"/>
  <c r="D17" i="22"/>
  <c r="D15" i="22"/>
  <c r="F34" i="22"/>
  <c r="F30" i="22"/>
  <c r="F28" i="22"/>
  <c r="F24" i="22"/>
  <c r="F22" i="22"/>
  <c r="F19" i="22"/>
  <c r="F17" i="22"/>
  <c r="F15" i="22"/>
  <c r="H34" i="22"/>
  <c r="H30" i="22"/>
  <c r="H28" i="22"/>
  <c r="H24" i="22"/>
  <c r="H22" i="22"/>
  <c r="H19" i="22"/>
  <c r="H17" i="22"/>
  <c r="H15" i="22"/>
  <c r="J36" i="22"/>
  <c r="J34" i="22"/>
  <c r="J30" i="22"/>
  <c r="J28" i="22"/>
  <c r="J24" i="22"/>
  <c r="J22" i="22"/>
  <c r="J19" i="22"/>
  <c r="J17" i="22"/>
  <c r="J15" i="22"/>
  <c r="D13" i="22"/>
  <c r="D35" i="22"/>
  <c r="D33" i="22"/>
  <c r="D31" i="22"/>
  <c r="D29" i="22"/>
  <c r="D27" i="22"/>
  <c r="D25" i="22"/>
  <c r="D23" i="22"/>
  <c r="D21" i="22"/>
  <c r="D18" i="22"/>
  <c r="F13" i="22"/>
  <c r="F35" i="22"/>
  <c r="F33" i="22"/>
  <c r="F31" i="22"/>
  <c r="F29" i="22"/>
  <c r="F27" i="22"/>
  <c r="F25" i="22"/>
  <c r="F23" i="22"/>
  <c r="F21" i="22"/>
  <c r="F18" i="22"/>
  <c r="H13" i="22"/>
  <c r="H35" i="22"/>
  <c r="H33" i="22"/>
  <c r="H31" i="22"/>
  <c r="H29" i="22"/>
  <c r="H27" i="22"/>
  <c r="H25" i="22"/>
  <c r="H23" i="22"/>
  <c r="H21" i="22"/>
  <c r="H18" i="22"/>
  <c r="J13" i="22"/>
  <c r="J35" i="22"/>
  <c r="J33" i="22"/>
  <c r="J31" i="22"/>
  <c r="J29" i="22"/>
  <c r="J27" i="22"/>
  <c r="J25" i="22"/>
  <c r="J23" i="22"/>
  <c r="J21" i="22"/>
  <c r="J18" i="22"/>
  <c r="I22" i="6"/>
  <c r="J22" i="6" s="1"/>
  <c r="I24" i="6"/>
  <c r="J24" i="6" s="1"/>
  <c r="J32" i="6"/>
  <c r="F33" i="6"/>
  <c r="J33" i="6"/>
  <c r="H14" i="6"/>
  <c r="H15" i="6"/>
  <c r="H16" i="6"/>
  <c r="H17" i="6"/>
  <c r="H18" i="6"/>
  <c r="H20" i="6"/>
  <c r="F21" i="6"/>
  <c r="H23" i="6"/>
  <c r="H26" i="6"/>
  <c r="F14" i="6"/>
  <c r="F15" i="6"/>
  <c r="F16" i="6"/>
  <c r="F17" i="6"/>
  <c r="F18" i="6"/>
  <c r="F20" i="6"/>
</calcChain>
</file>

<file path=xl/sharedStrings.xml><?xml version="1.0" encoding="utf-8"?>
<sst xmlns="http://schemas.openxmlformats.org/spreadsheetml/2006/main" count="428" uniqueCount="146">
  <si>
    <t>District</t>
  </si>
  <si>
    <t>Total</t>
  </si>
  <si>
    <t>Male</t>
  </si>
  <si>
    <t>Female</t>
  </si>
  <si>
    <t>#</t>
  </si>
  <si>
    <t>%</t>
  </si>
  <si>
    <t>George Town</t>
  </si>
  <si>
    <t>West Bay</t>
  </si>
  <si>
    <t>Bodden Town</t>
  </si>
  <si>
    <t>East End</t>
  </si>
  <si>
    <t>North Side</t>
  </si>
  <si>
    <t>Sister Islands</t>
  </si>
  <si>
    <t>Caymanian</t>
  </si>
  <si>
    <t>Non-Caymanian</t>
  </si>
  <si>
    <t>0-14</t>
  </si>
  <si>
    <t>15-24</t>
  </si>
  <si>
    <t>25-34</t>
  </si>
  <si>
    <t>35-44</t>
  </si>
  <si>
    <t>45-54</t>
  </si>
  <si>
    <t>55-64</t>
  </si>
  <si>
    <t>65+</t>
  </si>
  <si>
    <t>Cayman Islands</t>
  </si>
  <si>
    <t>Year</t>
  </si>
  <si>
    <t>Resident Population</t>
  </si>
  <si>
    <t>Annual Increase</t>
  </si>
  <si>
    <t xml:space="preserve">Caymanian </t>
  </si>
  <si>
    <t xml:space="preserve">Non-Caymanian </t>
  </si>
  <si>
    <t>*</t>
  </si>
  <si>
    <t>**</t>
  </si>
  <si>
    <t xml:space="preserve">1.01a </t>
  </si>
  <si>
    <t>1.01b</t>
  </si>
  <si>
    <t>Notes:</t>
  </si>
  <si>
    <t xml:space="preserve">* </t>
  </si>
  <si>
    <t xml:space="preserve">End of year estimate includes Grand Cayman (post Hurricane Ivan) and Cayman Brac estimate. The drop </t>
  </si>
  <si>
    <t>The sharp increase in population is related to the return of residents who left after Ivan, and the increase in</t>
  </si>
  <si>
    <t xml:space="preserve">the labour force needed for the reconstruction of the country. </t>
  </si>
  <si>
    <t>1.02c</t>
  </si>
  <si>
    <t xml:space="preserve">1.02a </t>
  </si>
  <si>
    <t xml:space="preserve">1.02b 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</si>
  <si>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 Economics and Statistics Office (ESO)</t>
    </r>
  </si>
  <si>
    <t>Annual % growth</t>
  </si>
  <si>
    <t xml:space="preserve">Percentage growth </t>
  </si>
  <si>
    <t>Note:</t>
  </si>
  <si>
    <t>Annual % growth is calculated using the formula for geometric growth</t>
  </si>
  <si>
    <t>Area</t>
  </si>
  <si>
    <t>Island</t>
  </si>
  <si>
    <t>Sq. miles</t>
  </si>
  <si>
    <t>Population</t>
  </si>
  <si>
    <t>Density</t>
  </si>
  <si>
    <t>Grand Cayman</t>
  </si>
  <si>
    <t>Cayman Brac</t>
  </si>
  <si>
    <t>Little Cayman</t>
  </si>
  <si>
    <t>Age Group</t>
  </si>
  <si>
    <t>&lt;15</t>
  </si>
  <si>
    <t>15-64</t>
  </si>
  <si>
    <t>Dependency ratio</t>
  </si>
  <si>
    <t xml:space="preserve"> </t>
  </si>
  <si>
    <t xml:space="preserve">The dependency ratio is the number of persons under the age of 15 and over the age of 64 divided </t>
  </si>
  <si>
    <t>Country</t>
  </si>
  <si>
    <t xml:space="preserve">Census year </t>
  </si>
  <si>
    <t>The Bahamas</t>
  </si>
  <si>
    <t>Belize</t>
  </si>
  <si>
    <t>Barbados</t>
  </si>
  <si>
    <t>Bermuda</t>
  </si>
  <si>
    <t>Guyana</t>
  </si>
  <si>
    <t>Jamaica</t>
  </si>
  <si>
    <t>Saint Lucia</t>
  </si>
  <si>
    <t>Suriname</t>
  </si>
  <si>
    <t>Trinidad &amp; Tobago</t>
  </si>
  <si>
    <t>Number</t>
  </si>
  <si>
    <t>Percent</t>
  </si>
  <si>
    <t>Not Stated</t>
  </si>
  <si>
    <t>15 - 19</t>
  </si>
  <si>
    <t>-</t>
  </si>
  <si>
    <t>20 - 24</t>
  </si>
  <si>
    <t>25 - 29</t>
  </si>
  <si>
    <t>30 - 34</t>
  </si>
  <si>
    <t>35 - 39</t>
  </si>
  <si>
    <t>40 - 44</t>
  </si>
  <si>
    <t>45 - 49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</si>
  <si>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CARICOM website </t>
    </r>
  </si>
  <si>
    <t>70 - 74</t>
  </si>
  <si>
    <t>75 - 79</t>
  </si>
  <si>
    <t>80 - 84</t>
  </si>
  <si>
    <t>85+</t>
  </si>
  <si>
    <t xml:space="preserve"> 0  -  4</t>
  </si>
  <si>
    <t xml:space="preserve"> 5  -  9</t>
  </si>
  <si>
    <t>10 - 14</t>
  </si>
  <si>
    <t>50 - 54</t>
  </si>
  <si>
    <t>55 - 59</t>
  </si>
  <si>
    <t>60 - 64</t>
  </si>
  <si>
    <t>65 - 69</t>
  </si>
  <si>
    <t>NS</t>
  </si>
  <si>
    <t>Population by Age Group, Census Years 1970 -  2010</t>
  </si>
  <si>
    <t>Population Density, Census Years 1989 -  2010</t>
  </si>
  <si>
    <t>15 - 29</t>
  </si>
  <si>
    <t>0 - 14</t>
  </si>
  <si>
    <t>30 - 49</t>
  </si>
  <si>
    <t>50 - 64</t>
  </si>
  <si>
    <t>2010            Cayman Islands</t>
  </si>
  <si>
    <t>1999            Cayman Islands</t>
  </si>
  <si>
    <t>1989            Cayman Islands</t>
  </si>
  <si>
    <t>Population Growth Rate by District, Census Years 1989 -  2010</t>
  </si>
  <si>
    <t>Non Caymanian</t>
  </si>
  <si>
    <t>Under 1 year</t>
  </si>
  <si>
    <t>Total Population</t>
  </si>
  <si>
    <t>Age group</t>
  </si>
  <si>
    <t>Population by Age, Sex and Status, Census 2010</t>
  </si>
  <si>
    <t>Population Growth in Census Years, 1802 -  2010</t>
  </si>
  <si>
    <t>Annual Growth</t>
  </si>
  <si>
    <t xml:space="preserve">Percent Growth </t>
  </si>
  <si>
    <t xml:space="preserve">Population density is measured as persons per square mile. </t>
  </si>
  <si>
    <t xml:space="preserve">Population Pyramids for the Total, Caymanian and Non-Caymanian Population </t>
  </si>
  <si>
    <t>Population in Census Years, 1802 -  2010</t>
  </si>
  <si>
    <t>1.10</t>
  </si>
  <si>
    <t xml:space="preserve">Cayman Islands </t>
  </si>
  <si>
    <t xml:space="preserve">Grand Cayman </t>
  </si>
  <si>
    <t xml:space="preserve">Sister Islands </t>
  </si>
  <si>
    <t>HH Count</t>
  </si>
  <si>
    <t>STATISTICAL COMPENDIUM 2012</t>
  </si>
  <si>
    <t>End of Year Population Estimates by District and Sex, 2012</t>
  </si>
  <si>
    <t>End of Year Population Estimates by District and Status, 2012</t>
  </si>
  <si>
    <t>End of Year Population Estimates by Age Group and Sex, 2012</t>
  </si>
  <si>
    <t>End of Year Population Estimates by Age Group and Status, 2012</t>
  </si>
  <si>
    <t>End of Year Population Estimates by District and Age Group, 2012 cont'd</t>
  </si>
  <si>
    <t>End of Year Population Estimates by Status, 1990 -  2012</t>
  </si>
  <si>
    <t>End of Year Population Estimates by Sex, 2005 -  2012</t>
  </si>
  <si>
    <t>Average Household Size by District, 2008 - 2012</t>
  </si>
  <si>
    <t xml:space="preserve"> 1  -  4</t>
  </si>
  <si>
    <t>'89 - '99</t>
  </si>
  <si>
    <t>'99 - '10</t>
  </si>
  <si>
    <t xml:space="preserve">by the number of persons in the age group 15-64 years, in percent. 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</si>
  <si>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 xml:space="preserve"> Economics and Statistics Office</t>
    </r>
  </si>
  <si>
    <t>in population level is related to the temporary relocation of residents abroad in the aftermath of Hurricane Ivan.</t>
  </si>
  <si>
    <t>2010</t>
  </si>
  <si>
    <t>2011</t>
  </si>
  <si>
    <t>Number of Households by District, 2008 - 2012</t>
  </si>
  <si>
    <t>Population in Selected Countries, 2010-2011 Census Round</t>
  </si>
  <si>
    <t>Figure 1.02</t>
  </si>
  <si>
    <t>Figure 1.01</t>
  </si>
  <si>
    <t>During 2002 to 2004 a large number of persons was granted Caymanian Status.</t>
  </si>
  <si>
    <t>Total Dependency Ratio, Census Years 1970 - 2010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</si>
  <si>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Economics and Statistics Office</t>
    </r>
  </si>
  <si>
    <t>Population by Islands, Age Group and Sex, Census Years 1989 - 2010</t>
  </si>
  <si>
    <t>Average HH Size</t>
  </si>
  <si>
    <r>
      <t xml:space="preserve">Note: </t>
    </r>
    <r>
      <rPr>
        <sz val="10"/>
        <rFont val="Arial"/>
        <family val="2"/>
      </rPr>
      <t>Households (HH)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</si>
</sst>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#,###.0"/>
    <numFmt numFmtId="168" formatCode="#,##0.0"/>
    <numFmt numFmtId="169" formatCode="#,##0.0_);\(#,##0.0\)"/>
    <numFmt numFmtId="171" formatCode="\-\ #\ \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11"/>
      <name val="Book Antiqua"/>
      <family val="1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6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96">
    <xf numFmtId="0" fontId="0" fillId="0" borderId="0" xfId="0"/>
    <xf numFmtId="0" fontId="3" fillId="2" borderId="0" xfId="0" applyFont="1" applyFill="1"/>
    <xf numFmtId="0" fontId="2" fillId="2" borderId="0" xfId="0" applyFont="1" applyFill="1" applyBorder="1"/>
    <xf numFmtId="164" fontId="2" fillId="2" borderId="0" xfId="1" applyNumberFormat="1" applyFont="1" applyFill="1" applyBorder="1"/>
    <xf numFmtId="165" fontId="2" fillId="2" borderId="0" xfId="0" applyNumberFormat="1" applyFont="1" applyFill="1" applyBorder="1"/>
    <xf numFmtId="0" fontId="3" fillId="2" borderId="0" xfId="0" applyFont="1" applyFill="1" applyBorder="1"/>
    <xf numFmtId="164" fontId="3" fillId="2" borderId="0" xfId="1" applyNumberFormat="1" applyFont="1" applyFill="1" applyBorder="1"/>
    <xf numFmtId="165" fontId="3" fillId="2" borderId="0" xfId="0" applyNumberFormat="1" applyFont="1" applyFill="1" applyBorder="1"/>
    <xf numFmtId="165" fontId="3" fillId="2" borderId="0" xfId="1" applyNumberFormat="1" applyFont="1" applyFill="1" applyBorder="1"/>
    <xf numFmtId="0" fontId="5" fillId="0" borderId="0" xfId="0" applyFont="1"/>
    <xf numFmtId="164" fontId="5" fillId="2" borderId="0" xfId="1" applyNumberFormat="1" applyFont="1" applyFill="1" applyBorder="1"/>
    <xf numFmtId="166" fontId="5" fillId="2" borderId="0" xfId="0" applyNumberFormat="1" applyFont="1" applyFill="1" applyBorder="1"/>
    <xf numFmtId="0" fontId="0" fillId="3" borderId="0" xfId="0" applyFill="1"/>
    <xf numFmtId="0" fontId="0" fillId="2" borderId="0" xfId="0" applyFill="1"/>
    <xf numFmtId="0" fontId="8" fillId="2" borderId="0" xfId="0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3" fillId="2" borderId="0" xfId="0" applyFont="1" applyFill="1" applyAlignment="1"/>
    <xf numFmtId="0" fontId="5" fillId="3" borderId="0" xfId="0" applyFont="1" applyFill="1"/>
    <xf numFmtId="0" fontId="2" fillId="2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1" xfId="0" applyFont="1" applyFill="1" applyBorder="1"/>
    <xf numFmtId="0" fontId="6" fillId="2" borderId="0" xfId="0" applyFont="1" applyFill="1"/>
    <xf numFmtId="0" fontId="3" fillId="2" borderId="0" xfId="0" applyFont="1" applyFill="1" applyBorder="1" applyAlignment="1">
      <alignment wrapText="1"/>
    </xf>
    <xf numFmtId="0" fontId="3" fillId="0" borderId="0" xfId="0" applyFont="1"/>
    <xf numFmtId="0" fontId="3" fillId="3" borderId="0" xfId="0" applyFont="1" applyFill="1"/>
    <xf numFmtId="0" fontId="0" fillId="0" borderId="0" xfId="0" applyFill="1"/>
    <xf numFmtId="0" fontId="5" fillId="0" borderId="0" xfId="0" applyFont="1" applyFill="1"/>
    <xf numFmtId="0" fontId="0" fillId="0" borderId="0" xfId="0" applyFill="1" applyAlignment="1">
      <alignment horizontal="centerContinuous"/>
    </xf>
    <xf numFmtId="0" fontId="8" fillId="0" borderId="0" xfId="0" applyFont="1" applyFill="1" applyAlignment="1">
      <alignment horizontal="right"/>
    </xf>
    <xf numFmtId="164" fontId="3" fillId="0" borderId="0" xfId="1" applyNumberFormat="1" applyFont="1" applyFill="1" applyBorder="1"/>
    <xf numFmtId="165" fontId="3" fillId="0" borderId="0" xfId="1" applyNumberFormat="1" applyFont="1" applyFill="1" applyBorder="1"/>
    <xf numFmtId="0" fontId="2" fillId="0" borderId="0" xfId="0" applyFont="1" applyFill="1" applyAlignment="1">
      <alignment horizontal="right"/>
    </xf>
    <xf numFmtId="2" fontId="5" fillId="0" borderId="0" xfId="0" applyNumberFormat="1" applyFont="1" applyFill="1"/>
    <xf numFmtId="165" fontId="13" fillId="0" borderId="0" xfId="1" applyNumberFormat="1" applyFont="1" applyFill="1"/>
    <xf numFmtId="0" fontId="5" fillId="0" borderId="0" xfId="0" applyFont="1" applyFill="1" applyAlignment="1">
      <alignment horizontal="centerContinuous"/>
    </xf>
    <xf numFmtId="0" fontId="0" fillId="0" borderId="1" xfId="0" applyFill="1" applyBorder="1"/>
    <xf numFmtId="0" fontId="5" fillId="0" borderId="1" xfId="0" applyFont="1" applyFill="1" applyBorder="1"/>
    <xf numFmtId="0" fontId="6" fillId="0" borderId="0" xfId="0" applyFont="1" applyFill="1"/>
    <xf numFmtId="0" fontId="5" fillId="0" borderId="0" xfId="0" applyFont="1" applyFill="1" applyAlignment="1">
      <alignment wrapText="1"/>
    </xf>
    <xf numFmtId="0" fontId="2" fillId="0" borderId="0" xfId="0" applyFont="1" applyFill="1" applyAlignment="1"/>
    <xf numFmtId="0" fontId="5" fillId="0" borderId="0" xfId="0" applyFont="1" applyFill="1" applyBorder="1"/>
    <xf numFmtId="0" fontId="5" fillId="0" borderId="0" xfId="0" applyFont="1" applyFill="1" applyAlignment="1">
      <alignment horizontal="center"/>
    </xf>
    <xf numFmtId="164" fontId="2" fillId="0" borderId="0" xfId="1" applyNumberFormat="1" applyFont="1" applyFill="1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3" fillId="0" borderId="0" xfId="1" applyNumberFormat="1" applyFont="1" applyFill="1"/>
    <xf numFmtId="164" fontId="3" fillId="0" borderId="0" xfId="1" applyNumberFormat="1" applyFont="1" applyFill="1"/>
    <xf numFmtId="0" fontId="13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0" xfId="0" applyFont="1" applyFill="1"/>
    <xf numFmtId="37" fontId="13" fillId="0" borderId="0" xfId="3" applyNumberFormat="1" applyFont="1" applyFill="1" applyAlignment="1">
      <alignment horizontal="right"/>
    </xf>
    <xf numFmtId="164" fontId="13" fillId="0" borderId="0" xfId="0" applyNumberFormat="1" applyFont="1" applyFill="1"/>
    <xf numFmtId="164" fontId="3" fillId="0" borderId="0" xfId="0" applyNumberFormat="1" applyFont="1" applyFill="1"/>
    <xf numFmtId="171" fontId="3" fillId="0" borderId="0" xfId="0" applyNumberFormat="1" applyFont="1" applyFill="1" applyAlignment="1">
      <alignment horizontal="centerContinuous"/>
    </xf>
    <xf numFmtId="171" fontId="3" fillId="0" borderId="0" xfId="0" applyNumberFormat="1" applyFont="1" applyFill="1" applyAlignment="1"/>
    <xf numFmtId="0" fontId="2" fillId="0" borderId="1" xfId="0" applyFont="1" applyFill="1" applyBorder="1"/>
    <xf numFmtId="0" fontId="2" fillId="0" borderId="3" xfId="0" applyFont="1" applyFill="1" applyBorder="1"/>
    <xf numFmtId="0" fontId="2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2" fillId="0" borderId="0" xfId="0" applyFont="1" applyFill="1" applyBorder="1"/>
    <xf numFmtId="164" fontId="2" fillId="0" borderId="0" xfId="1" applyNumberFormat="1" applyFont="1" applyFill="1" applyBorder="1"/>
    <xf numFmtId="165" fontId="2" fillId="0" borderId="0" xfId="0" applyNumberFormat="1" applyFont="1" applyFill="1" applyBorder="1"/>
    <xf numFmtId="0" fontId="3" fillId="0" borderId="0" xfId="0" applyFont="1" applyFill="1" applyBorder="1"/>
    <xf numFmtId="165" fontId="3" fillId="0" borderId="0" xfId="0" applyNumberFormat="1" applyFont="1" applyFill="1" applyBorder="1"/>
    <xf numFmtId="164" fontId="5" fillId="0" borderId="0" xfId="1" applyNumberFormat="1" applyFont="1" applyFill="1" applyBorder="1"/>
    <xf numFmtId="166" fontId="5" fillId="0" borderId="0" xfId="0" applyNumberFormat="1" applyFont="1" applyFill="1" applyBorder="1"/>
    <xf numFmtId="0" fontId="3" fillId="0" borderId="3" xfId="0" applyFont="1" applyFill="1" applyBorder="1" applyAlignment="1">
      <alignment wrapText="1"/>
    </xf>
    <xf numFmtId="164" fontId="3" fillId="0" borderId="3" xfId="1" applyNumberFormat="1" applyFont="1" applyFill="1" applyBorder="1"/>
    <xf numFmtId="165" fontId="3" fillId="0" borderId="3" xfId="1" applyNumberFormat="1" applyFont="1" applyFill="1" applyBorder="1"/>
    <xf numFmtId="166" fontId="5" fillId="0" borderId="3" xfId="0" applyNumberFormat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/>
    <xf numFmtId="164" fontId="5" fillId="0" borderId="3" xfId="1" applyNumberFormat="1" applyFont="1" applyFill="1" applyBorder="1"/>
    <xf numFmtId="0" fontId="5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/>
    <xf numFmtId="167" fontId="5" fillId="0" borderId="0" xfId="0" applyNumberFormat="1" applyFont="1" applyFill="1"/>
    <xf numFmtId="0" fontId="5" fillId="0" borderId="3" xfId="0" applyFont="1" applyFill="1" applyBorder="1"/>
    <xf numFmtId="3" fontId="5" fillId="0" borderId="3" xfId="0" applyNumberFormat="1" applyFont="1" applyFill="1" applyBorder="1"/>
    <xf numFmtId="167" fontId="5" fillId="0" borderId="3" xfId="0" applyNumberFormat="1" applyFont="1" applyFill="1" applyBorder="1"/>
    <xf numFmtId="3" fontId="5" fillId="0" borderId="0" xfId="0" applyNumberFormat="1" applyFont="1" applyFill="1" applyBorder="1"/>
    <xf numFmtId="167" fontId="5" fillId="0" borderId="0" xfId="0" applyNumberFormat="1" applyFont="1" applyFill="1" applyBorder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/>
    </xf>
    <xf numFmtId="164" fontId="13" fillId="0" borderId="0" xfId="1" applyNumberFormat="1" applyFont="1" applyFill="1" applyBorder="1"/>
    <xf numFmtId="165" fontId="13" fillId="0" borderId="0" xfId="1" applyNumberFormat="1" applyFont="1" applyFill="1" applyBorder="1"/>
    <xf numFmtId="165" fontId="13" fillId="0" borderId="0" xfId="1" applyNumberFormat="1" applyFont="1" applyFill="1" applyBorder="1" applyAlignment="1">
      <alignment horizontal="center"/>
    </xf>
    <xf numFmtId="165" fontId="13" fillId="0" borderId="0" xfId="1" applyNumberFormat="1" applyFont="1" applyFill="1" applyBorder="1" applyAlignment="1"/>
    <xf numFmtId="165" fontId="13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/>
    <xf numFmtId="165" fontId="5" fillId="0" borderId="0" xfId="0" applyNumberFormat="1" applyFont="1" applyFill="1" applyBorder="1"/>
    <xf numFmtId="168" fontId="5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 applyBorder="1"/>
    <xf numFmtId="164" fontId="5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169" fontId="5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64" fontId="3" fillId="0" borderId="1" xfId="1" applyNumberFormat="1" applyFont="1" applyFill="1" applyBorder="1"/>
    <xf numFmtId="165" fontId="3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164" fontId="5" fillId="0" borderId="1" xfId="0" applyNumberFormat="1" applyFont="1" applyFill="1" applyBorder="1"/>
    <xf numFmtId="164" fontId="3" fillId="0" borderId="1" xfId="1" applyNumberFormat="1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/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169" fontId="5" fillId="0" borderId="3" xfId="0" applyNumberFormat="1" applyFont="1" applyFill="1" applyBorder="1"/>
    <xf numFmtId="3" fontId="5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/>
    <xf numFmtId="168" fontId="5" fillId="0" borderId="3" xfId="0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center"/>
    </xf>
    <xf numFmtId="164" fontId="5" fillId="0" borderId="0" xfId="0" applyNumberFormat="1" applyFont="1" applyFill="1" applyBorder="1"/>
    <xf numFmtId="164" fontId="3" fillId="0" borderId="0" xfId="1" applyNumberFormat="1" applyFont="1" applyFill="1" applyBorder="1" applyAlignment="1"/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/>
    </xf>
    <xf numFmtId="164" fontId="5" fillId="0" borderId="0" xfId="1" applyNumberFormat="1" applyFont="1" applyFill="1"/>
    <xf numFmtId="49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left"/>
    </xf>
    <xf numFmtId="0" fontId="0" fillId="2" borderId="0" xfId="0" applyFill="1" applyAlignment="1">
      <alignment horizontal="centerContinuous"/>
    </xf>
    <xf numFmtId="0" fontId="2" fillId="0" borderId="0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164" fontId="5" fillId="0" borderId="0" xfId="3" applyNumberFormat="1" applyFont="1" applyFill="1" applyBorder="1"/>
    <xf numFmtId="165" fontId="5" fillId="0" borderId="0" xfId="3" applyNumberFormat="1" applyFont="1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164" fontId="5" fillId="0" borderId="0" xfId="3" applyNumberFormat="1" applyFont="1" applyFill="1" applyBorder="1" applyProtection="1">
      <protection locked="0"/>
    </xf>
    <xf numFmtId="164" fontId="3" fillId="0" borderId="0" xfId="3" applyNumberFormat="1" applyFont="1" applyFill="1" applyBorder="1"/>
    <xf numFmtId="165" fontId="3" fillId="0" borderId="0" xfId="3" applyNumberFormat="1" applyFont="1" applyFill="1" applyBorder="1"/>
    <xf numFmtId="0" fontId="2" fillId="0" borderId="3" xfId="0" applyFont="1" applyFill="1" applyBorder="1" applyAlignment="1">
      <alignment horizontal="center"/>
    </xf>
    <xf numFmtId="164" fontId="3" fillId="0" borderId="3" xfId="3" applyNumberFormat="1" applyFont="1" applyFill="1" applyBorder="1"/>
    <xf numFmtId="165" fontId="3" fillId="0" borderId="3" xfId="3" applyNumberFormat="1" applyFont="1" applyFill="1" applyBorder="1"/>
    <xf numFmtId="0" fontId="10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6" fillId="0" borderId="3" xfId="0" applyFont="1" applyFill="1" applyBorder="1"/>
    <xf numFmtId="164" fontId="5" fillId="0" borderId="3" xfId="1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 wrapText="1"/>
    </xf>
    <xf numFmtId="0" fontId="5" fillId="0" borderId="3" xfId="0" applyFont="1" applyFill="1" applyBorder="1" applyAlignment="1"/>
    <xf numFmtId="0" fontId="2" fillId="0" borderId="2" xfId="1" applyNumberFormat="1" applyFont="1" applyFill="1" applyBorder="1" applyAlignment="1">
      <alignment horizontal="right"/>
    </xf>
    <xf numFmtId="0" fontId="2" fillId="0" borderId="3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right"/>
    </xf>
    <xf numFmtId="43" fontId="5" fillId="0" borderId="3" xfId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165" fontId="2" fillId="0" borderId="0" xfId="1" applyNumberFormat="1" applyFont="1" applyFill="1"/>
    <xf numFmtId="0" fontId="5" fillId="0" borderId="0" xfId="0" applyFont="1" applyFill="1" applyBorder="1" applyAlignment="1"/>
    <xf numFmtId="43" fontId="2" fillId="0" borderId="9" xfId="1" quotePrefix="1" applyFont="1" applyFill="1" applyBorder="1" applyAlignment="1">
      <alignment horizontal="left" vertical="center" wrapText="1" indent="1"/>
    </xf>
    <xf numFmtId="43" fontId="2" fillId="0" borderId="3" xfId="1" quotePrefix="1" applyFont="1" applyFill="1" applyBorder="1" applyAlignment="1">
      <alignment horizontal="left" vertical="center" wrapText="1" indent="1"/>
    </xf>
    <xf numFmtId="0" fontId="5" fillId="0" borderId="7" xfId="0" applyFont="1" applyFill="1" applyBorder="1"/>
    <xf numFmtId="0" fontId="5" fillId="0" borderId="4" xfId="0" applyFont="1" applyFill="1" applyBorder="1"/>
    <xf numFmtId="165" fontId="5" fillId="0" borderId="7" xfId="1" applyNumberFormat="1" applyFont="1" applyFill="1" applyBorder="1"/>
    <xf numFmtId="165" fontId="5" fillId="0" borderId="0" xfId="1" applyNumberFormat="1" applyFont="1" applyFill="1" applyBorder="1"/>
    <xf numFmtId="165" fontId="5" fillId="0" borderId="4" xfId="1" applyNumberFormat="1" applyFont="1" applyFill="1" applyBorder="1"/>
    <xf numFmtId="0" fontId="5" fillId="0" borderId="9" xfId="0" applyFont="1" applyFill="1" applyBorder="1"/>
    <xf numFmtId="0" fontId="5" fillId="0" borderId="5" xfId="0" applyFont="1" applyFill="1" applyBorder="1"/>
    <xf numFmtId="0" fontId="5" fillId="0" borderId="0" xfId="0" applyFont="1" applyFill="1" applyBorder="1" applyAlignment="1">
      <alignment horizontal="centerContinuous"/>
    </xf>
    <xf numFmtId="2" fontId="2" fillId="0" borderId="0" xfId="0" quotePrefix="1" applyNumberFormat="1" applyFont="1" applyFill="1" applyAlignment="1">
      <alignment horizontal="left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centerContinuous"/>
    </xf>
    <xf numFmtId="0" fontId="5" fillId="0" borderId="8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centerContinuous"/>
    </xf>
    <xf numFmtId="0" fontId="2" fillId="0" borderId="9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7" xfId="1" applyNumberFormat="1" applyFont="1" applyFill="1" applyBorder="1"/>
    <xf numFmtId="164" fontId="5" fillId="0" borderId="4" xfId="0" applyNumberFormat="1" applyFont="1" applyFill="1" applyBorder="1"/>
    <xf numFmtId="1" fontId="5" fillId="0" borderId="11" xfId="0" applyNumberFormat="1" applyFont="1" applyFill="1" applyBorder="1"/>
    <xf numFmtId="164" fontId="3" fillId="0" borderId="4" xfId="1" applyNumberFormat="1" applyFont="1" applyFill="1" applyBorder="1" applyAlignment="1">
      <alignment horizontal="right"/>
    </xf>
    <xf numFmtId="0" fontId="5" fillId="0" borderId="11" xfId="0" applyFont="1" applyFill="1" applyBorder="1"/>
    <xf numFmtId="164" fontId="5" fillId="0" borderId="4" xfId="1" applyNumberFormat="1" applyFont="1" applyFill="1" applyBorder="1"/>
    <xf numFmtId="164" fontId="3" fillId="0" borderId="4" xfId="1" applyNumberFormat="1" applyFont="1" applyFill="1" applyBorder="1"/>
    <xf numFmtId="164" fontId="3" fillId="0" borderId="11" xfId="1" applyNumberFormat="1" applyFont="1" applyFill="1" applyBorder="1"/>
    <xf numFmtId="164" fontId="3" fillId="0" borderId="9" xfId="1" applyNumberFormat="1" applyFont="1" applyFill="1" applyBorder="1"/>
    <xf numFmtId="164" fontId="3" fillId="0" borderId="5" xfId="1" applyNumberFormat="1" applyFont="1" applyFill="1" applyBorder="1"/>
    <xf numFmtId="164" fontId="3" fillId="0" borderId="10" xfId="1" applyNumberFormat="1" applyFont="1" applyFill="1" applyBorder="1"/>
    <xf numFmtId="1" fontId="5" fillId="0" borderId="10" xfId="0" applyNumberFormat="1" applyFont="1" applyFill="1" applyBorder="1"/>
    <xf numFmtId="1" fontId="5" fillId="0" borderId="5" xfId="0" applyNumberFormat="1" applyFont="1" applyFill="1" applyBorder="1"/>
    <xf numFmtId="1" fontId="2" fillId="0" borderId="3" xfId="0" applyNumberFormat="1" applyFont="1" applyFill="1" applyBorder="1" applyAlignment="1">
      <alignment horizontal="center"/>
    </xf>
    <xf numFmtId="0" fontId="2" fillId="0" borderId="2" xfId="0" applyFont="1" applyFill="1" applyBorder="1"/>
    <xf numFmtId="166" fontId="5" fillId="0" borderId="0" xfId="0" applyNumberFormat="1" applyFont="1" applyFill="1"/>
    <xf numFmtId="166" fontId="5" fillId="0" borderId="3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2" fillId="0" borderId="0" xfId="0" applyNumberFormat="1" applyFont="1" applyFill="1" applyAlignment="1">
      <alignment horizontal="left"/>
    </xf>
    <xf numFmtId="0" fontId="2" fillId="0" borderId="0" xfId="0" quotePrefix="1" applyFont="1" applyFill="1" applyAlignment="1">
      <alignment horizontal="center"/>
    </xf>
    <xf numFmtId="164" fontId="3" fillId="0" borderId="3" xfId="1" quotePrefix="1" applyNumberFormat="1" applyFont="1" applyFill="1" applyBorder="1"/>
    <xf numFmtId="0" fontId="5" fillId="0" borderId="2" xfId="0" applyFont="1" applyFill="1" applyBorder="1"/>
    <xf numFmtId="3" fontId="2" fillId="0" borderId="3" xfId="0" applyNumberFormat="1" applyFont="1" applyFill="1" applyBorder="1" applyAlignment="1"/>
    <xf numFmtId="164" fontId="2" fillId="0" borderId="3" xfId="1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/>
    <xf numFmtId="49" fontId="3" fillId="0" borderId="0" xfId="1" applyNumberFormat="1" applyFont="1" applyFill="1" applyAlignment="1"/>
    <xf numFmtId="1" fontId="5" fillId="0" borderId="0" xfId="0" applyNumberFormat="1" applyFont="1" applyFill="1"/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/>
    <xf numFmtId="0" fontId="3" fillId="0" borderId="3" xfId="0" applyFont="1" applyFill="1" applyBorder="1"/>
    <xf numFmtId="49" fontId="5" fillId="0" borderId="3" xfId="0" applyNumberFormat="1" applyFont="1" applyFill="1" applyBorder="1" applyAlignment="1"/>
    <xf numFmtId="1" fontId="5" fillId="0" borderId="3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37" fontId="6" fillId="0" borderId="0" xfId="3" applyNumberFormat="1" applyFont="1" applyFill="1" applyAlignment="1">
      <alignment horizontal="right"/>
    </xf>
    <xf numFmtId="169" fontId="6" fillId="0" borderId="0" xfId="3" applyNumberFormat="1" applyFont="1" applyFill="1" applyAlignment="1">
      <alignment horizontal="right"/>
    </xf>
    <xf numFmtId="37" fontId="3" fillId="0" borderId="0" xfId="3" applyNumberFormat="1" applyFont="1" applyFill="1" applyAlignment="1">
      <alignment horizontal="right"/>
    </xf>
    <xf numFmtId="169" fontId="3" fillId="0" borderId="0" xfId="3" applyNumberFormat="1" applyFont="1" applyFill="1" applyAlignment="1">
      <alignment horizontal="right"/>
    </xf>
    <xf numFmtId="169" fontId="5" fillId="0" borderId="0" xfId="3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9" fontId="5" fillId="0" borderId="0" xfId="3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37" fontId="3" fillId="0" borderId="3" xfId="3" applyNumberFormat="1" applyFont="1" applyFill="1" applyBorder="1" applyAlignment="1">
      <alignment horizontal="right"/>
    </xf>
    <xf numFmtId="169" fontId="5" fillId="0" borderId="3" xfId="3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0" xfId="0" applyFont="1" applyFill="1" applyAlignment="1">
      <alignment horizontal="centerContinuous"/>
    </xf>
    <xf numFmtId="0" fontId="9" fillId="0" borderId="0" xfId="0" applyFont="1" applyFill="1"/>
    <xf numFmtId="0" fontId="2" fillId="0" borderId="3" xfId="0" applyFont="1" applyFill="1" applyBorder="1" applyAlignment="1">
      <alignment horizontal="center" wrapText="1"/>
    </xf>
    <xf numFmtId="164" fontId="6" fillId="0" borderId="0" xfId="1" applyNumberFormat="1" applyFont="1" applyFill="1" applyAlignment="1">
      <alignment horizontal="right"/>
    </xf>
    <xf numFmtId="0" fontId="11" fillId="0" borderId="0" xfId="0" applyFont="1" applyFill="1"/>
    <xf numFmtId="0" fontId="9" fillId="0" borderId="0" xfId="0" applyFont="1" applyFill="1" applyBorder="1"/>
    <xf numFmtId="164" fontId="3" fillId="0" borderId="3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6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Chart 1.01 Households by District, 2012</a:t>
            </a:r>
          </a:p>
        </c:rich>
      </c:tx>
      <c:layout>
        <c:manualLayout>
          <c:xMode val="edge"/>
          <c:yMode val="edge"/>
          <c:x val="0.35436656781538672"/>
          <c:y val="0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69587892422538"/>
          <c:y val="0.23507947645158217"/>
          <c:w val="0.75205644748951839"/>
          <c:h val="0.6288509480869347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1.1174103237095369E-2"/>
                  <c:y val="-0.203028215223097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7045931758530194E-2"/>
                  <c:y val="-5.13651939340915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West Bay
20%</a:t>
                    </a:r>
                  </a:p>
                </c:rich>
              </c:tx>
              <c:showLegendKey val="0"/>
              <c:showVal val="0"/>
              <c:showCatName val="1"/>
              <c:showSerName val="1"/>
              <c:showPercent val="1"/>
              <c:showBubbleSize val="0"/>
            </c:dLbl>
            <c:dLbl>
              <c:idx val="2"/>
              <c:layout>
                <c:manualLayout>
                  <c:x val="-3.9409230096237972E-2"/>
                  <c:y val="3.2861256926217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3052930883639581E-2"/>
                  <c:y val="-2.8530183727034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6275147424753723E-2"/>
                  <c:y val="-1.43672634980033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656697003783619"/>
                  <c:y val="-2.0867599883347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'.13'!$O$30:$O$35</c:f>
              <c:strCache>
                <c:ptCount val="6"/>
                <c:pt idx="0">
                  <c:v>George Town</c:v>
                </c:pt>
                <c:pt idx="1">
                  <c:v>West Bay</c:v>
                </c:pt>
                <c:pt idx="2">
                  <c:v>Bodden Town</c:v>
                </c:pt>
                <c:pt idx="3">
                  <c:v>North Side</c:v>
                </c:pt>
                <c:pt idx="4">
                  <c:v>East End</c:v>
                </c:pt>
                <c:pt idx="5">
                  <c:v>Sister Islands </c:v>
                </c:pt>
              </c:strCache>
            </c:strRef>
          </c:cat>
          <c:val>
            <c:numRef>
              <c:f>'.13'!$P$30:$P$35</c:f>
              <c:numCache>
                <c:formatCode>#,##0_);\(#,##0\)</c:formatCode>
                <c:ptCount val="6"/>
                <c:pt idx="0">
                  <c:v>13109.000000000131</c:v>
                </c:pt>
                <c:pt idx="1">
                  <c:v>4806.0000000000282</c:v>
                </c:pt>
                <c:pt idx="2">
                  <c:v>4146.99999999999</c:v>
                </c:pt>
                <c:pt idx="3">
                  <c:v>594</c:v>
                </c:pt>
                <c:pt idx="4">
                  <c:v>507.99999999999881</c:v>
                </c:pt>
                <c:pt idx="5" formatCode="General">
                  <c:v>1001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1</xdr:col>
          <xdr:colOff>295275</xdr:colOff>
          <xdr:row>2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0</xdr:row>
          <xdr:rowOff>57150</xdr:rowOff>
        </xdr:from>
        <xdr:to>
          <xdr:col>2</xdr:col>
          <xdr:colOff>0</xdr:colOff>
          <xdr:row>2</xdr:row>
          <xdr:rowOff>123825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47625</xdr:rowOff>
        </xdr:from>
        <xdr:to>
          <xdr:col>1</xdr:col>
          <xdr:colOff>247650</xdr:colOff>
          <xdr:row>3</xdr:row>
          <xdr:rowOff>104775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1</xdr:col>
          <xdr:colOff>476250</xdr:colOff>
          <xdr:row>3</xdr:row>
          <xdr:rowOff>19050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0</xdr:col>
          <xdr:colOff>600075</xdr:colOff>
          <xdr:row>2</xdr:row>
          <xdr:rowOff>114300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47625</xdr:rowOff>
        </xdr:from>
        <xdr:to>
          <xdr:col>1</xdr:col>
          <xdr:colOff>400050</xdr:colOff>
          <xdr:row>2</xdr:row>
          <xdr:rowOff>114300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28</xdr:row>
      <xdr:rowOff>47625</xdr:rowOff>
    </xdr:from>
    <xdr:to>
      <xdr:col>11</xdr:col>
      <xdr:colOff>85725</xdr:colOff>
      <xdr:row>46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0</xdr:row>
          <xdr:rowOff>123825</xdr:rowOff>
        </xdr:from>
        <xdr:to>
          <xdr:col>1</xdr:col>
          <xdr:colOff>390525</xdr:colOff>
          <xdr:row>2</xdr:row>
          <xdr:rowOff>114300</xdr:rowOff>
        </xdr:to>
        <xdr:sp macro="" textlink="">
          <xdr:nvSpPr>
            <xdr:cNvPr id="71681" name="Object 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19050</xdr:rowOff>
        </xdr:from>
        <xdr:to>
          <xdr:col>1</xdr:col>
          <xdr:colOff>485775</xdr:colOff>
          <xdr:row>2</xdr:row>
          <xdr:rowOff>76200</xdr:rowOff>
        </xdr:to>
        <xdr:sp macro="" textlink="">
          <xdr:nvSpPr>
            <xdr:cNvPr id="73729" name="Object 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1</xdr:col>
          <xdr:colOff>295275</xdr:colOff>
          <xdr:row>2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1</xdr:col>
          <xdr:colOff>333375</xdr:colOff>
          <xdr:row>2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0</xdr:row>
          <xdr:rowOff>76200</xdr:rowOff>
        </xdr:from>
        <xdr:to>
          <xdr:col>2</xdr:col>
          <xdr:colOff>466725</xdr:colOff>
          <xdr:row>2</xdr:row>
          <xdr:rowOff>95250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0</xdr:row>
          <xdr:rowOff>47625</xdr:rowOff>
        </xdr:from>
        <xdr:to>
          <xdr:col>2</xdr:col>
          <xdr:colOff>276225</xdr:colOff>
          <xdr:row>3</xdr:row>
          <xdr:rowOff>95250</xdr:rowOff>
        </xdr:to>
        <xdr:sp macro="" textlink="">
          <xdr:nvSpPr>
            <xdr:cNvPr id="39937" name="Object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47625</xdr:rowOff>
        </xdr:from>
        <xdr:to>
          <xdr:col>1</xdr:col>
          <xdr:colOff>457200</xdr:colOff>
          <xdr:row>3</xdr:row>
          <xdr:rowOff>9525</xdr:rowOff>
        </xdr:to>
        <xdr:sp macro="" textlink="">
          <xdr:nvSpPr>
            <xdr:cNvPr id="54274" name="Object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349648</xdr:colOff>
      <xdr:row>7</xdr:row>
      <xdr:rowOff>19050</xdr:rowOff>
    </xdr:from>
    <xdr:to>
      <xdr:col>9</xdr:col>
      <xdr:colOff>219075</xdr:colOff>
      <xdr:row>50</xdr:row>
      <xdr:rowOff>91501</xdr:rowOff>
    </xdr:to>
    <xdr:pic>
      <xdr:nvPicPr>
        <xdr:cNvPr id="563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648" y="1190625"/>
          <a:ext cx="5498702" cy="7092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0</xdr:row>
          <xdr:rowOff>57150</xdr:rowOff>
        </xdr:from>
        <xdr:to>
          <xdr:col>2</xdr:col>
          <xdr:colOff>295275</xdr:colOff>
          <xdr:row>2</xdr:row>
          <xdr:rowOff>104775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30</xdr:row>
      <xdr:rowOff>47625</xdr:rowOff>
    </xdr:from>
    <xdr:to>
      <xdr:col>6</xdr:col>
      <xdr:colOff>604402</xdr:colOff>
      <xdr:row>49</xdr:row>
      <xdr:rowOff>104775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5048250"/>
          <a:ext cx="4185802" cy="31908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1</xdr:col>
          <xdr:colOff>295275</xdr:colOff>
          <xdr:row>2</xdr:row>
          <xdr:rowOff>104775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66675</xdr:rowOff>
        </xdr:from>
        <xdr:to>
          <xdr:col>1</xdr:col>
          <xdr:colOff>342900</xdr:colOff>
          <xdr:row>2</xdr:row>
          <xdr:rowOff>95250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6.bin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6.xm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54"/>
  <sheetViews>
    <sheetView tabSelected="1" zoomScaleNormal="100" zoomScaleSheetLayoutView="100" workbookViewId="0">
      <selection activeCell="L2" sqref="L2"/>
    </sheetView>
  </sheetViews>
  <sheetFormatPr defaultRowHeight="12.75" x14ac:dyDescent="0.2"/>
  <cols>
    <col min="1" max="1" width="9.140625" style="28"/>
    <col min="2" max="2" width="12.140625" style="28" bestFit="1" customWidth="1"/>
    <col min="3" max="3" width="10.42578125" style="28" bestFit="1" customWidth="1"/>
    <col min="4" max="4" width="9.85546875" style="28" bestFit="1" customWidth="1"/>
    <col min="5" max="5" width="11.28515625" style="28" bestFit="1" customWidth="1"/>
    <col min="6" max="6" width="9.85546875" style="28" bestFit="1" customWidth="1"/>
    <col min="7" max="7" width="11.85546875" style="28" bestFit="1" customWidth="1"/>
    <col min="8" max="8" width="9.85546875" style="28" bestFit="1" customWidth="1"/>
    <col min="9" max="58" width="9.140625" style="28"/>
    <col min="59" max="16384" width="9.140625" style="9"/>
  </cols>
  <sheetData>
    <row r="1" spans="1:58" s="13" customFormat="1" ht="15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</row>
    <row r="2" spans="1:58" s="13" customFormat="1" ht="1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</row>
    <row r="3" spans="1:58" s="13" customFormat="1" ht="15" x14ac:dyDescent="0.25">
      <c r="A3" s="27"/>
      <c r="B3" s="27"/>
      <c r="C3" s="27"/>
      <c r="D3" s="27"/>
      <c r="E3" s="27"/>
      <c r="F3" s="27"/>
      <c r="G3" s="45"/>
      <c r="H3" s="45"/>
      <c r="I3" s="30" t="s">
        <v>119</v>
      </c>
      <c r="J3" s="28"/>
      <c r="K3" s="30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</row>
    <row r="4" spans="1:58" s="12" customFormat="1" ht="9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</row>
    <row r="5" spans="1:58" s="15" customForma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</row>
    <row r="6" spans="1:58" s="15" customForma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  <row r="7" spans="1:58" s="15" customForma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</row>
    <row r="8" spans="1:58" s="15" customFormat="1" x14ac:dyDescent="0.2">
      <c r="A8" s="28"/>
      <c r="B8" s="41" t="s">
        <v>29</v>
      </c>
      <c r="C8" s="262" t="s">
        <v>120</v>
      </c>
      <c r="D8" s="262"/>
      <c r="E8" s="262"/>
      <c r="F8" s="262"/>
      <c r="G8" s="262"/>
      <c r="H8" s="262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</row>
    <row r="9" spans="1:58" s="15" customFormat="1" x14ac:dyDescent="0.2">
      <c r="A9" s="28"/>
      <c r="B9" s="45"/>
      <c r="C9" s="45"/>
      <c r="D9" s="45"/>
      <c r="E9" s="45"/>
      <c r="F9" s="45"/>
      <c r="G9" s="45"/>
      <c r="H9" s="45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</row>
    <row r="10" spans="1:58" s="15" customFormat="1" x14ac:dyDescent="0.2">
      <c r="A10" s="28"/>
      <c r="B10" s="58" t="s">
        <v>0</v>
      </c>
      <c r="C10" s="260" t="s">
        <v>1</v>
      </c>
      <c r="D10" s="260"/>
      <c r="E10" s="261" t="s">
        <v>2</v>
      </c>
      <c r="F10" s="261"/>
      <c r="G10" s="260" t="s">
        <v>3</v>
      </c>
      <c r="H10" s="260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</row>
    <row r="11" spans="1:58" s="15" customFormat="1" x14ac:dyDescent="0.2">
      <c r="A11" s="28"/>
      <c r="B11" s="59"/>
      <c r="C11" s="60" t="s">
        <v>4</v>
      </c>
      <c r="D11" s="60" t="s">
        <v>5</v>
      </c>
      <c r="E11" s="60" t="s">
        <v>4</v>
      </c>
      <c r="F11" s="60" t="s">
        <v>5</v>
      </c>
      <c r="G11" s="60" t="s">
        <v>4</v>
      </c>
      <c r="H11" s="60" t="s">
        <v>5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</row>
    <row r="12" spans="1:58" s="15" customFormat="1" x14ac:dyDescent="0.2">
      <c r="A12" s="28"/>
      <c r="B12" s="61"/>
      <c r="C12" s="61"/>
      <c r="D12" s="61"/>
      <c r="E12" s="61"/>
      <c r="F12" s="61"/>
      <c r="G12" s="61"/>
      <c r="H12" s="61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</row>
    <row r="13" spans="1:58" s="15" customFormat="1" x14ac:dyDescent="0.2">
      <c r="A13" s="28"/>
      <c r="B13" s="62" t="s">
        <v>1</v>
      </c>
      <c r="C13" s="63">
        <v>56732.000000002285</v>
      </c>
      <c r="D13" s="64">
        <v>100</v>
      </c>
      <c r="E13" s="63">
        <v>27752.809461667439</v>
      </c>
      <c r="F13" s="64">
        <v>100</v>
      </c>
      <c r="G13" s="63">
        <v>28979.190538332532</v>
      </c>
      <c r="H13" s="64">
        <v>100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</row>
    <row r="14" spans="1:58" s="15" customFormat="1" x14ac:dyDescent="0.2">
      <c r="A14" s="28"/>
      <c r="B14" s="65"/>
      <c r="C14" s="31"/>
      <c r="D14" s="66"/>
      <c r="E14" s="31"/>
      <c r="F14" s="66"/>
      <c r="G14" s="31"/>
      <c r="H14" s="66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</row>
    <row r="15" spans="1:58" s="15" customFormat="1" x14ac:dyDescent="0.2">
      <c r="A15" s="28"/>
      <c r="B15" s="65" t="s">
        <v>6</v>
      </c>
      <c r="C15" s="67">
        <v>30201.912177896676</v>
      </c>
      <c r="D15" s="68">
        <v>53.236113970766866</v>
      </c>
      <c r="E15" s="31">
        <v>15368.39339788896</v>
      </c>
      <c r="F15" s="32">
        <v>55.375991461750914</v>
      </c>
      <c r="G15" s="31">
        <v>14833.518780008533</v>
      </c>
      <c r="H15" s="32">
        <v>51.1867947463451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</row>
    <row r="16" spans="1:58" s="15" customFormat="1" x14ac:dyDescent="0.2">
      <c r="A16" s="28"/>
      <c r="B16" s="65" t="s">
        <v>7</v>
      </c>
      <c r="C16" s="67">
        <v>10286.850566329404</v>
      </c>
      <c r="D16" s="68">
        <v>18.132360160630665</v>
      </c>
      <c r="E16" s="31">
        <v>4787.6092985716259</v>
      </c>
      <c r="F16" s="32">
        <v>17.250899607783268</v>
      </c>
      <c r="G16" s="31">
        <v>5499.2412677578368</v>
      </c>
      <c r="H16" s="32">
        <v>18.976517858508355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</row>
    <row r="17" spans="1:58" s="15" customFormat="1" x14ac:dyDescent="0.2">
      <c r="A17" s="28"/>
      <c r="B17" s="65" t="s">
        <v>8</v>
      </c>
      <c r="C17" s="67">
        <v>11133.840045047691</v>
      </c>
      <c r="D17" s="68">
        <v>19.625326174023908</v>
      </c>
      <c r="E17" s="31">
        <v>5132.8866276662047</v>
      </c>
      <c r="F17" s="32">
        <v>18.495016278462973</v>
      </c>
      <c r="G17" s="31">
        <v>6000.9534173815573</v>
      </c>
      <c r="H17" s="32">
        <v>20.707802067292846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</row>
    <row r="18" spans="1:58" s="15" customFormat="1" x14ac:dyDescent="0.2">
      <c r="A18" s="28"/>
      <c r="B18" s="65" t="s">
        <v>9</v>
      </c>
      <c r="C18" s="67">
        <v>1456.4756617229364</v>
      </c>
      <c r="D18" s="68">
        <v>2.5672912319729213</v>
      </c>
      <c r="E18" s="31">
        <v>718.91754210766658</v>
      </c>
      <c r="F18" s="32">
        <v>2.5904315853162374</v>
      </c>
      <c r="G18" s="31">
        <v>737.55811961526649</v>
      </c>
      <c r="H18" s="32">
        <v>2.5451301637968586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</row>
    <row r="19" spans="1:58" s="15" customFormat="1" x14ac:dyDescent="0.2">
      <c r="A19" s="28"/>
      <c r="B19" s="65" t="s">
        <v>10</v>
      </c>
      <c r="C19" s="67">
        <v>1502.6750878348428</v>
      </c>
      <c r="D19" s="68">
        <v>2.6487257417943706</v>
      </c>
      <c r="E19" s="31">
        <v>681.63638709246732</v>
      </c>
      <c r="F19" s="32">
        <v>2.45609868087032</v>
      </c>
      <c r="G19" s="31">
        <v>821.03870074237454</v>
      </c>
      <c r="H19" s="32">
        <v>2.8332009469220227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</row>
    <row r="20" spans="1:58" s="15" customFormat="1" ht="15" customHeight="1" x14ac:dyDescent="0.2">
      <c r="A20" s="28"/>
      <c r="B20" s="69" t="s">
        <v>11</v>
      </c>
      <c r="C20" s="70">
        <v>2150.2464611688442</v>
      </c>
      <c r="D20" s="68">
        <v>3.7901827208079348</v>
      </c>
      <c r="E20" s="70">
        <v>1063.3662083411732</v>
      </c>
      <c r="F20" s="71">
        <v>3.8315623858186654</v>
      </c>
      <c r="G20" s="70">
        <v>1086.8802528276676</v>
      </c>
      <c r="H20" s="71">
        <v>3.7505542171372426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</row>
    <row r="21" spans="1:58" s="15" customFormat="1" x14ac:dyDescent="0.2">
      <c r="A21" s="28"/>
      <c r="B21" s="28"/>
      <c r="C21" s="28"/>
      <c r="D21" s="3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</row>
    <row r="22" spans="1:58" s="15" customForma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</row>
    <row r="23" spans="1:58" s="15" customForma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</row>
    <row r="24" spans="1:58" s="15" customForma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</row>
    <row r="25" spans="1:58" s="15" customForma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</row>
    <row r="26" spans="1:58" s="15" customFormat="1" x14ac:dyDescent="0.2">
      <c r="A26" s="28"/>
      <c r="B26" s="41" t="s">
        <v>30</v>
      </c>
      <c r="C26" s="262" t="s">
        <v>121</v>
      </c>
      <c r="D26" s="262"/>
      <c r="E26" s="262"/>
      <c r="F26" s="262"/>
      <c r="G26" s="262"/>
      <c r="H26" s="262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</row>
    <row r="27" spans="1:58" s="15" customFormat="1" x14ac:dyDescent="0.2">
      <c r="A27" s="28"/>
      <c r="B27" s="45"/>
      <c r="C27" s="45"/>
      <c r="D27" s="45"/>
      <c r="E27" s="45"/>
      <c r="F27" s="45"/>
      <c r="G27" s="45"/>
      <c r="H27" s="45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</row>
    <row r="28" spans="1:58" s="15" customFormat="1" x14ac:dyDescent="0.2">
      <c r="A28" s="28"/>
      <c r="B28" s="58" t="s">
        <v>0</v>
      </c>
      <c r="C28" s="260" t="s">
        <v>1</v>
      </c>
      <c r="D28" s="260"/>
      <c r="E28" s="261" t="s">
        <v>12</v>
      </c>
      <c r="F28" s="261"/>
      <c r="G28" s="260" t="s">
        <v>13</v>
      </c>
      <c r="H28" s="260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</row>
    <row r="29" spans="1:58" s="15" customFormat="1" x14ac:dyDescent="0.2">
      <c r="A29" s="28"/>
      <c r="B29" s="59"/>
      <c r="C29" s="60" t="s">
        <v>4</v>
      </c>
      <c r="D29" s="60" t="s">
        <v>5</v>
      </c>
      <c r="E29" s="60" t="s">
        <v>4</v>
      </c>
      <c r="F29" s="60" t="s">
        <v>5</v>
      </c>
      <c r="G29" s="60" t="s">
        <v>4</v>
      </c>
      <c r="H29" s="60" t="s">
        <v>5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</row>
    <row r="30" spans="1:58" s="15" customFormat="1" x14ac:dyDescent="0.2">
      <c r="A30" s="28"/>
      <c r="B30" s="61"/>
      <c r="C30" s="61"/>
      <c r="D30" s="61"/>
      <c r="E30" s="61"/>
      <c r="F30" s="61"/>
      <c r="G30" s="61"/>
      <c r="H30" s="61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</row>
    <row r="31" spans="1:58" s="15" customFormat="1" x14ac:dyDescent="0.2">
      <c r="A31" s="28"/>
      <c r="B31" s="62" t="s">
        <v>1</v>
      </c>
      <c r="C31" s="63">
        <v>56732.00000000195</v>
      </c>
      <c r="D31" s="64">
        <v>100</v>
      </c>
      <c r="E31" s="63">
        <v>32200.999999999356</v>
      </c>
      <c r="F31" s="64">
        <v>100</v>
      </c>
      <c r="G31" s="63">
        <v>24531.000000000822</v>
      </c>
      <c r="H31" s="64">
        <v>100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</row>
    <row r="32" spans="1:58" s="15" customFormat="1" x14ac:dyDescent="0.2">
      <c r="A32" s="28"/>
      <c r="B32" s="65"/>
      <c r="C32" s="31"/>
      <c r="D32" s="66"/>
      <c r="E32" s="31"/>
      <c r="F32" s="66"/>
      <c r="G32" s="31"/>
      <c r="H32" s="66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</row>
    <row r="33" spans="1:58" s="15" customFormat="1" x14ac:dyDescent="0.2">
      <c r="A33" s="28"/>
      <c r="B33" s="65" t="s">
        <v>6</v>
      </c>
      <c r="C33" s="67">
        <v>30201.912177896684</v>
      </c>
      <c r="D33" s="68">
        <v>53.2361139707672</v>
      </c>
      <c r="E33" s="31">
        <v>13444.032998565077</v>
      </c>
      <c r="F33" s="32">
        <v>41.750358680057595</v>
      </c>
      <c r="G33" s="31">
        <v>16757.879179332369</v>
      </c>
      <c r="H33" s="32">
        <v>68.31306990881663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</row>
    <row r="34" spans="1:58" s="15" customFormat="1" x14ac:dyDescent="0.2">
      <c r="A34" s="28"/>
      <c r="B34" s="65" t="s">
        <v>7</v>
      </c>
      <c r="C34" s="67">
        <v>10286.850566329407</v>
      </c>
      <c r="D34" s="68">
        <v>18.132360160630778</v>
      </c>
      <c r="E34" s="31">
        <v>7099.311812529837</v>
      </c>
      <c r="F34" s="32">
        <v>22.046867527499082</v>
      </c>
      <c r="G34" s="31">
        <v>3187.5387537995848</v>
      </c>
      <c r="H34" s="32">
        <v>12.993920972644727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</row>
    <row r="35" spans="1:58" s="15" customFormat="1" x14ac:dyDescent="0.2">
      <c r="A35" s="28"/>
      <c r="B35" s="65" t="s">
        <v>8</v>
      </c>
      <c r="C35" s="67">
        <v>11133.840045047711</v>
      </c>
      <c r="D35" s="68">
        <v>19.625326174024057</v>
      </c>
      <c r="E35" s="31">
        <v>7946.3012912481336</v>
      </c>
      <c r="F35" s="32">
        <v>24.677187948350337</v>
      </c>
      <c r="G35" s="31">
        <v>3187.5387537995848</v>
      </c>
      <c r="H35" s="32">
        <v>12.993920972644727</v>
      </c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</row>
    <row r="36" spans="1:58" s="15" customFormat="1" x14ac:dyDescent="0.2">
      <c r="A36" s="28"/>
      <c r="B36" s="65" t="s">
        <v>9</v>
      </c>
      <c r="C36" s="67">
        <v>1456.4756617229361</v>
      </c>
      <c r="D36" s="68">
        <v>2.567291231972936</v>
      </c>
      <c r="E36" s="31">
        <v>1139.5858440937357</v>
      </c>
      <c r="F36" s="32">
        <v>3.5389765662363231</v>
      </c>
      <c r="G36" s="31">
        <v>316.88981762919792</v>
      </c>
      <c r="H36" s="32">
        <v>1.2917933130699413</v>
      </c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</row>
    <row r="37" spans="1:58" s="15" customFormat="1" x14ac:dyDescent="0.2">
      <c r="A37" s="28"/>
      <c r="B37" s="65" t="s">
        <v>10</v>
      </c>
      <c r="C37" s="67">
        <v>1502.675087834843</v>
      </c>
      <c r="D37" s="68">
        <v>2.6487257417943866</v>
      </c>
      <c r="E37" s="31">
        <v>1185.7852702056441</v>
      </c>
      <c r="F37" s="32">
        <v>3.6824485891918508</v>
      </c>
      <c r="G37" s="31">
        <v>316.88981762919792</v>
      </c>
      <c r="H37" s="32">
        <v>1.2917933130699413</v>
      </c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</row>
    <row r="38" spans="1:58" s="15" customFormat="1" ht="15" customHeight="1" x14ac:dyDescent="0.2">
      <c r="A38" s="28"/>
      <c r="B38" s="69" t="s">
        <v>11</v>
      </c>
      <c r="C38" s="70">
        <v>2150.2464611688429</v>
      </c>
      <c r="D38" s="72">
        <v>3.7901827208079548</v>
      </c>
      <c r="E38" s="70">
        <v>1385.9827833572474</v>
      </c>
      <c r="F38" s="71">
        <v>4.304160688665803</v>
      </c>
      <c r="G38" s="70">
        <v>764.26367781159524</v>
      </c>
      <c r="H38" s="71">
        <v>3.1155015197569185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</row>
    <row r="39" spans="1:58" s="15" customFormat="1" ht="15" customHeight="1" x14ac:dyDescent="0.2">
      <c r="A39" s="28"/>
      <c r="B39" s="73"/>
      <c r="C39" s="31"/>
      <c r="D39" s="68"/>
      <c r="E39" s="31"/>
      <c r="F39" s="32"/>
      <c r="G39" s="31"/>
      <c r="H39" s="32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</row>
    <row r="40" spans="1:58" s="15" customFormat="1" x14ac:dyDescent="0.2">
      <c r="A40" s="28"/>
      <c r="B40" s="74" t="s">
        <v>39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</row>
    <row r="41" spans="1:58" s="15" customForma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</row>
    <row r="42" spans="1:58" s="15" customForma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</row>
    <row r="43" spans="1:58" s="15" customForma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</row>
    <row r="44" spans="1:58" s="15" customForma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</row>
    <row r="45" spans="1:58" s="15" customForma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</row>
    <row r="46" spans="1:58" s="15" customForma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</row>
    <row r="47" spans="1:58" s="15" customForma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</row>
    <row r="48" spans="1:58" s="15" customForma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</row>
    <row r="49" spans="1:58" s="15" customForma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</row>
    <row r="50" spans="1:58" s="15" customForma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</row>
    <row r="51" spans="1:58" s="15" customForma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</row>
    <row r="52" spans="1:58" s="12" customFormat="1" ht="12.7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</row>
    <row r="53" spans="1:58" s="15" customFormat="1" x14ac:dyDescent="0.2">
      <c r="A53" s="43"/>
      <c r="B53" s="43"/>
      <c r="C53" s="43"/>
      <c r="D53" s="43"/>
      <c r="E53" s="43"/>
      <c r="F53" s="43"/>
      <c r="G53" s="43"/>
      <c r="H53" s="43"/>
      <c r="I53" s="43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</row>
    <row r="54" spans="1:58" s="15" customForma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</row>
  </sheetData>
  <mergeCells count="8">
    <mergeCell ref="C28:D28"/>
    <mergeCell ref="E28:F28"/>
    <mergeCell ref="G28:H28"/>
    <mergeCell ref="C8:H8"/>
    <mergeCell ref="C26:H26"/>
    <mergeCell ref="C10:D10"/>
    <mergeCell ref="E10:F10"/>
    <mergeCell ref="G10:H10"/>
  </mergeCells>
  <pageMargins left="0.7" right="0.7" top="0.75" bottom="0.75" header="0.3" footer="0.3"/>
  <pageSetup scale="9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295275</xdr:colOff>
                <xdr:row>2</xdr:row>
                <xdr:rowOff>104775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BA478"/>
  <sheetViews>
    <sheetView zoomScaleNormal="100" zoomScaleSheetLayoutView="100" workbookViewId="0">
      <selection activeCell="N3" sqref="N3"/>
    </sheetView>
  </sheetViews>
  <sheetFormatPr defaultRowHeight="12.75" x14ac:dyDescent="0.2"/>
  <cols>
    <col min="1" max="1" width="9.140625" style="28"/>
    <col min="2" max="2" width="10.5703125" style="28" customWidth="1"/>
    <col min="3" max="11" width="7.85546875" style="28" customWidth="1"/>
    <col min="12" max="12" width="9.140625" style="28" customWidth="1"/>
    <col min="13" max="13" width="6.7109375" style="28" bestFit="1" customWidth="1"/>
    <col min="14" max="53" width="9.140625" style="28"/>
    <col min="54" max="16384" width="9.140625" style="15"/>
  </cols>
  <sheetData>
    <row r="3" spans="1:53" x14ac:dyDescent="0.2">
      <c r="L3" s="33" t="s">
        <v>119</v>
      </c>
      <c r="M3" s="45"/>
      <c r="Q3" s="33"/>
    </row>
    <row r="4" spans="1:53" s="19" customFormat="1" ht="9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</row>
    <row r="8" spans="1:53" x14ac:dyDescent="0.2">
      <c r="B8" s="87">
        <v>1.08</v>
      </c>
      <c r="C8" s="262" t="s">
        <v>93</v>
      </c>
      <c r="D8" s="262"/>
      <c r="E8" s="262"/>
      <c r="F8" s="262"/>
      <c r="G8" s="262"/>
      <c r="H8" s="262"/>
      <c r="I8" s="262"/>
      <c r="J8" s="262"/>
      <c r="K8" s="262"/>
      <c r="L8" s="262"/>
      <c r="M8" s="41"/>
      <c r="N8" s="41"/>
    </row>
    <row r="9" spans="1:53" x14ac:dyDescent="0.2">
      <c r="B9" s="59"/>
      <c r="C9" s="82"/>
      <c r="D9" s="82"/>
      <c r="E9" s="82"/>
      <c r="F9" s="82"/>
      <c r="G9" s="167"/>
      <c r="H9" s="167"/>
      <c r="I9" s="82"/>
      <c r="J9" s="42"/>
      <c r="K9" s="42"/>
      <c r="L9" s="42"/>
      <c r="M9" s="42"/>
      <c r="N9" s="42"/>
    </row>
    <row r="10" spans="1:53" x14ac:dyDescent="0.2">
      <c r="B10" s="278" t="s">
        <v>52</v>
      </c>
      <c r="C10" s="280">
        <v>1970</v>
      </c>
      <c r="D10" s="280"/>
      <c r="E10" s="280">
        <v>1979</v>
      </c>
      <c r="F10" s="280"/>
      <c r="G10" s="280">
        <v>1989</v>
      </c>
      <c r="H10" s="280"/>
      <c r="I10" s="168">
        <v>1999</v>
      </c>
      <c r="J10" s="168"/>
      <c r="K10" s="260">
        <v>2010</v>
      </c>
      <c r="L10" s="260"/>
    </row>
    <row r="11" spans="1:53" s="21" customFormat="1" x14ac:dyDescent="0.2">
      <c r="A11" s="43"/>
      <c r="B11" s="279"/>
      <c r="C11" s="169" t="s">
        <v>4</v>
      </c>
      <c r="D11" s="169" t="s">
        <v>5</v>
      </c>
      <c r="E11" s="169" t="s">
        <v>4</v>
      </c>
      <c r="F11" s="169" t="s">
        <v>5</v>
      </c>
      <c r="G11" s="169" t="s">
        <v>4</v>
      </c>
      <c r="H11" s="169" t="s">
        <v>5</v>
      </c>
      <c r="I11" s="169" t="s">
        <v>4</v>
      </c>
      <c r="J11" s="169" t="s">
        <v>5</v>
      </c>
      <c r="K11" s="169" t="s">
        <v>4</v>
      </c>
      <c r="L11" s="169" t="s">
        <v>5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</row>
    <row r="12" spans="1:53" x14ac:dyDescent="0.2">
      <c r="B12" s="105"/>
      <c r="C12" s="170"/>
      <c r="D12" s="170"/>
      <c r="E12" s="170"/>
      <c r="F12" s="170"/>
      <c r="G12" s="170"/>
      <c r="H12" s="170"/>
      <c r="I12" s="170"/>
      <c r="J12" s="170"/>
    </row>
    <row r="13" spans="1:53" x14ac:dyDescent="0.2">
      <c r="B13" s="105" t="s">
        <v>1</v>
      </c>
      <c r="C13" s="171">
        <f>SUM(C15:C36)</f>
        <v>10068</v>
      </c>
      <c r="D13" s="172">
        <f>C13/$C$13*100</f>
        <v>100</v>
      </c>
      <c r="E13" s="171">
        <f>SUM(E15:E36)</f>
        <v>16677</v>
      </c>
      <c r="F13" s="172">
        <f>E13/$E$13*100</f>
        <v>100</v>
      </c>
      <c r="G13" s="171">
        <f>SUM(G15:G36)</f>
        <v>25355</v>
      </c>
      <c r="H13" s="172">
        <f>G13/$G$13*100</f>
        <v>100</v>
      </c>
      <c r="I13" s="171">
        <f>SUM(I15:I36)</f>
        <v>39020</v>
      </c>
      <c r="J13" s="172">
        <f>I13/$I$13*100</f>
        <v>100</v>
      </c>
      <c r="K13" s="171">
        <v>55036</v>
      </c>
      <c r="L13" s="172">
        <f>K13/$K$13*100</f>
        <v>100</v>
      </c>
    </row>
    <row r="14" spans="1:53" x14ac:dyDescent="0.2">
      <c r="B14" s="105"/>
      <c r="C14" s="170"/>
      <c r="D14" s="173"/>
      <c r="E14" s="170"/>
      <c r="F14" s="173"/>
      <c r="G14" s="170"/>
      <c r="H14" s="173"/>
      <c r="I14" s="170"/>
      <c r="J14" s="173"/>
      <c r="K14" s="133"/>
      <c r="L14" s="173"/>
    </row>
    <row r="15" spans="1:53" x14ac:dyDescent="0.2">
      <c r="B15" s="138" t="s">
        <v>85</v>
      </c>
      <c r="C15" s="174">
        <v>1383</v>
      </c>
      <c r="D15" s="173">
        <f>C15/$C$13*100</f>
        <v>13.736591179976163</v>
      </c>
      <c r="E15" s="174">
        <v>1468</v>
      </c>
      <c r="F15" s="173">
        <f>E15/$E$13*100</f>
        <v>8.8025424236973073</v>
      </c>
      <c r="G15" s="174">
        <v>2017</v>
      </c>
      <c r="H15" s="173">
        <f>G15/$G$13*100</f>
        <v>7.9550384539538559</v>
      </c>
      <c r="I15" s="174">
        <v>2740</v>
      </c>
      <c r="J15" s="173">
        <f>I15/$I$13*100</f>
        <v>7.0220399794976931</v>
      </c>
      <c r="K15" s="175">
        <v>3710</v>
      </c>
      <c r="L15" s="173">
        <f>K15/$K$13*100</f>
        <v>6.7410422269060257</v>
      </c>
    </row>
    <row r="16" spans="1:53" x14ac:dyDescent="0.2">
      <c r="B16" s="138" t="s">
        <v>86</v>
      </c>
      <c r="C16" s="176">
        <v>1349</v>
      </c>
      <c r="D16" s="173">
        <f>C16/$C$13*100</f>
        <v>13.398887564560985</v>
      </c>
      <c r="E16" s="176">
        <v>1766</v>
      </c>
      <c r="F16" s="173">
        <f>E16/$E$13*100</f>
        <v>10.589434550578641</v>
      </c>
      <c r="G16" s="176">
        <v>1925</v>
      </c>
      <c r="H16" s="173">
        <f>G16/$G$13*100</f>
        <v>7.5921908893709329</v>
      </c>
      <c r="I16" s="176">
        <v>2713</v>
      </c>
      <c r="J16" s="173">
        <f>I16/$I$13*100</f>
        <v>6.9528446950281904</v>
      </c>
      <c r="K16" s="175">
        <v>3246</v>
      </c>
      <c r="L16" s="173">
        <f>K16/$K$13*100</f>
        <v>5.897957700414274</v>
      </c>
    </row>
    <row r="17" spans="2:12" x14ac:dyDescent="0.2">
      <c r="B17" s="138" t="s">
        <v>87</v>
      </c>
      <c r="C17" s="176">
        <v>1150</v>
      </c>
      <c r="D17" s="173">
        <f>C17/$C$13*100</f>
        <v>11.422328168454509</v>
      </c>
      <c r="E17" s="176">
        <v>1620</v>
      </c>
      <c r="F17" s="173">
        <f>E17/$E$13*100</f>
        <v>9.7139773340528865</v>
      </c>
      <c r="G17" s="176">
        <v>1816</v>
      </c>
      <c r="H17" s="173">
        <f>G17/$G$13*100</f>
        <v>7.1622954052455139</v>
      </c>
      <c r="I17" s="176">
        <v>2147</v>
      </c>
      <c r="J17" s="173">
        <f>I17/$I$13*100</f>
        <v>5.5023065094823167</v>
      </c>
      <c r="K17" s="175">
        <v>3012</v>
      </c>
      <c r="L17" s="173">
        <f>K17/$K$13*100</f>
        <v>5.472781452140417</v>
      </c>
    </row>
    <row r="18" spans="2:12" x14ac:dyDescent="0.2">
      <c r="B18" s="138" t="s">
        <v>72</v>
      </c>
      <c r="C18" s="176">
        <v>959</v>
      </c>
      <c r="D18" s="173">
        <f>C18/$C$13*100</f>
        <v>9.5252284465633696</v>
      </c>
      <c r="E18" s="176">
        <v>1600</v>
      </c>
      <c r="F18" s="173">
        <f>E18/$E$13*100</f>
        <v>9.5940516879534687</v>
      </c>
      <c r="G18" s="176">
        <v>2053</v>
      </c>
      <c r="H18" s="173">
        <f>G18/$G$13*100</f>
        <v>8.0970222835732599</v>
      </c>
      <c r="I18" s="176">
        <v>1950</v>
      </c>
      <c r="J18" s="173">
        <f>I18/$I$13*100</f>
        <v>4.9974372116863144</v>
      </c>
      <c r="K18" s="175">
        <v>2823</v>
      </c>
      <c r="L18" s="173">
        <f>K18/$K$13*100</f>
        <v>5.1293698669961483</v>
      </c>
    </row>
    <row r="19" spans="2:12" x14ac:dyDescent="0.2">
      <c r="B19" s="138" t="s">
        <v>74</v>
      </c>
      <c r="C19" s="176">
        <v>661</v>
      </c>
      <c r="D19" s="173">
        <f>C19/$C$13*100</f>
        <v>6.5653555820421134</v>
      </c>
      <c r="E19" s="176">
        <v>1533</v>
      </c>
      <c r="F19" s="173">
        <f>E19/$E$13*100</f>
        <v>9.192300773520417</v>
      </c>
      <c r="G19" s="176">
        <v>2274</v>
      </c>
      <c r="H19" s="173">
        <f>G19/$G$13*100</f>
        <v>8.9686452376257151</v>
      </c>
      <c r="I19" s="176">
        <v>2393</v>
      </c>
      <c r="J19" s="173">
        <f>I19/$I$13*100</f>
        <v>6.1327524346488982</v>
      </c>
      <c r="K19" s="175">
        <v>2934</v>
      </c>
      <c r="L19" s="173">
        <f>K19/$K$13*100</f>
        <v>5.3310560360491319</v>
      </c>
    </row>
    <row r="20" spans="2:12" x14ac:dyDescent="0.2">
      <c r="B20" s="138"/>
      <c r="C20" s="176"/>
      <c r="D20" s="173"/>
      <c r="E20" s="176"/>
      <c r="F20" s="173"/>
      <c r="G20" s="176"/>
      <c r="H20" s="173"/>
      <c r="I20" s="176"/>
      <c r="J20" s="173"/>
      <c r="K20" s="175"/>
      <c r="L20" s="173"/>
    </row>
    <row r="21" spans="2:12" x14ac:dyDescent="0.2">
      <c r="B21" s="138" t="s">
        <v>75</v>
      </c>
      <c r="C21" s="176">
        <v>651</v>
      </c>
      <c r="D21" s="173">
        <f>C21/$C$13*100</f>
        <v>6.4660309892729444</v>
      </c>
      <c r="E21" s="176">
        <v>1449</v>
      </c>
      <c r="F21" s="173">
        <f>E21/$E$13*100</f>
        <v>8.6886130599028597</v>
      </c>
      <c r="G21" s="176">
        <v>2867</v>
      </c>
      <c r="H21" s="173">
        <f>G21/$G$13*100</f>
        <v>11.307434431078683</v>
      </c>
      <c r="I21" s="176">
        <v>4361</v>
      </c>
      <c r="J21" s="173">
        <f>I21/$I$13*100</f>
        <v>11.176319835981548</v>
      </c>
      <c r="K21" s="175">
        <v>4990</v>
      </c>
      <c r="L21" s="173">
        <f>K21/$K$13*100</f>
        <v>9.0667926448143028</v>
      </c>
    </row>
    <row r="22" spans="2:12" x14ac:dyDescent="0.2">
      <c r="B22" s="138" t="s">
        <v>76</v>
      </c>
      <c r="C22" s="176">
        <v>621</v>
      </c>
      <c r="D22" s="173">
        <f>C22/$C$13*100</f>
        <v>6.1680572109654355</v>
      </c>
      <c r="E22" s="176">
        <v>1328</v>
      </c>
      <c r="F22" s="173">
        <f>E22/$E$13*100</f>
        <v>7.9630629010013791</v>
      </c>
      <c r="G22" s="176">
        <v>2711</v>
      </c>
      <c r="H22" s="173">
        <f>G22/$G$13*100</f>
        <v>10.692171169394598</v>
      </c>
      <c r="I22" s="176">
        <v>4895</v>
      </c>
      <c r="J22" s="173">
        <f>I22/$I$13*100</f>
        <v>12.544848795489493</v>
      </c>
      <c r="K22" s="175">
        <v>5862</v>
      </c>
      <c r="L22" s="173">
        <f>K22/$K$13*100</f>
        <v>10.651210117014317</v>
      </c>
    </row>
    <row r="23" spans="2:12" x14ac:dyDescent="0.2">
      <c r="B23" s="138" t="s">
        <v>77</v>
      </c>
      <c r="C23" s="176">
        <v>558</v>
      </c>
      <c r="D23" s="173">
        <f>C23/$C$13*100</f>
        <v>5.5423122765196657</v>
      </c>
      <c r="E23" s="176">
        <v>1055</v>
      </c>
      <c r="F23" s="173">
        <f>E23/$E$13*100</f>
        <v>6.3260778317443185</v>
      </c>
      <c r="G23" s="176">
        <v>2357</v>
      </c>
      <c r="H23" s="173">
        <f>G23/$G$13*100</f>
        <v>9.2959968448037866</v>
      </c>
      <c r="I23" s="176">
        <v>4543</v>
      </c>
      <c r="J23" s="173">
        <f>I23/$I$13*100</f>
        <v>11.642747309072272</v>
      </c>
      <c r="K23" s="175">
        <v>6322</v>
      </c>
      <c r="L23" s="173">
        <f>K23/$K$13*100</f>
        <v>11.487026673450105</v>
      </c>
    </row>
    <row r="24" spans="2:12" x14ac:dyDescent="0.2">
      <c r="B24" s="138" t="s">
        <v>78</v>
      </c>
      <c r="C24" s="176">
        <v>498</v>
      </c>
      <c r="D24" s="173">
        <f>C24/$C$13*100</f>
        <v>4.9463647199046488</v>
      </c>
      <c r="E24" s="176">
        <v>1031</v>
      </c>
      <c r="F24" s="173">
        <f>E24/$E$13*100</f>
        <v>6.1821670564250164</v>
      </c>
      <c r="G24" s="176">
        <v>1717</v>
      </c>
      <c r="H24" s="173">
        <f>G24/$G$13*100</f>
        <v>6.7718398737921515</v>
      </c>
      <c r="I24" s="176">
        <v>3585</v>
      </c>
      <c r="J24" s="173">
        <f>I24/$I$13*100</f>
        <v>9.1875961045617629</v>
      </c>
      <c r="K24" s="175">
        <v>5967</v>
      </c>
      <c r="L24" s="173">
        <f>K24/$K$13*100</f>
        <v>10.841994330983356</v>
      </c>
    </row>
    <row r="25" spans="2:12" x14ac:dyDescent="0.2">
      <c r="B25" s="138" t="s">
        <v>79</v>
      </c>
      <c r="C25" s="176">
        <v>402</v>
      </c>
      <c r="D25" s="173">
        <f>C25/$C$13*100</f>
        <v>3.9928486293206196</v>
      </c>
      <c r="E25" s="176">
        <v>846</v>
      </c>
      <c r="F25" s="173">
        <f>E25/$E$13*100</f>
        <v>5.0728548300053964</v>
      </c>
      <c r="G25" s="176">
        <v>1327</v>
      </c>
      <c r="H25" s="173">
        <f>G25/$G$13*100</f>
        <v>5.233681719581937</v>
      </c>
      <c r="I25" s="176">
        <v>2944</v>
      </c>
      <c r="J25" s="173">
        <f>I25/$I$13*100</f>
        <v>7.5448487954894921</v>
      </c>
      <c r="K25" s="175">
        <v>5016</v>
      </c>
      <c r="L25" s="173">
        <f>K25/$K$13*100</f>
        <v>9.1140344501780657</v>
      </c>
    </row>
    <row r="26" spans="2:12" x14ac:dyDescent="0.2">
      <c r="B26" s="138"/>
      <c r="C26" s="176"/>
      <c r="D26" s="173"/>
      <c r="E26" s="176"/>
      <c r="F26" s="173"/>
      <c r="G26" s="176"/>
      <c r="H26" s="173"/>
      <c r="I26" s="176"/>
      <c r="J26" s="173"/>
      <c r="K26" s="175"/>
      <c r="L26" s="173"/>
    </row>
    <row r="27" spans="2:12" x14ac:dyDescent="0.2">
      <c r="B27" s="138" t="s">
        <v>88</v>
      </c>
      <c r="C27" s="176">
        <v>390</v>
      </c>
      <c r="D27" s="173">
        <f>C27/$C$13*100</f>
        <v>3.8736591179976161</v>
      </c>
      <c r="E27" s="176">
        <v>758</v>
      </c>
      <c r="F27" s="173">
        <f>E27/$E$13*100</f>
        <v>4.5451819871679557</v>
      </c>
      <c r="G27" s="176">
        <v>1126</v>
      </c>
      <c r="H27" s="173">
        <f>G27/$G$13*100</f>
        <v>4.440938670873595</v>
      </c>
      <c r="I27" s="176">
        <v>2091</v>
      </c>
      <c r="J27" s="173">
        <f>I27/$I$13*100</f>
        <v>5.3587903639159409</v>
      </c>
      <c r="K27" s="175">
        <v>3784</v>
      </c>
      <c r="L27" s="173">
        <f>K27/$K$13*100</f>
        <v>6.8754996729413476</v>
      </c>
    </row>
    <row r="28" spans="2:12" x14ac:dyDescent="0.2">
      <c r="B28" s="138" t="s">
        <v>89</v>
      </c>
      <c r="C28" s="176">
        <v>372</v>
      </c>
      <c r="D28" s="173">
        <f>C28/$C$13*100</f>
        <v>3.6948748510131106</v>
      </c>
      <c r="E28" s="176">
        <v>584</v>
      </c>
      <c r="F28" s="173">
        <f>E28/$E$13*100</f>
        <v>3.5018288661030161</v>
      </c>
      <c r="G28" s="176">
        <v>878</v>
      </c>
      <c r="H28" s="173">
        <f>G28/$G$13*100</f>
        <v>3.4628278446065863</v>
      </c>
      <c r="I28" s="176">
        <v>1356</v>
      </c>
      <c r="J28" s="173">
        <f>I28/$I$13*100</f>
        <v>3.4751409533572533</v>
      </c>
      <c r="K28" s="175">
        <v>2657</v>
      </c>
      <c r="L28" s="173">
        <f>K28/$K$13*100</f>
        <v>4.8277491096736682</v>
      </c>
    </row>
    <row r="29" spans="2:12" x14ac:dyDescent="0.2">
      <c r="B29" s="138" t="s">
        <v>90</v>
      </c>
      <c r="C29" s="176">
        <v>316</v>
      </c>
      <c r="D29" s="173">
        <f>C29/$C$13*100</f>
        <v>3.1386571315057608</v>
      </c>
      <c r="E29" s="176">
        <v>476</v>
      </c>
      <c r="F29" s="173">
        <f>E29/$E$13*100</f>
        <v>2.8542303771661568</v>
      </c>
      <c r="G29" s="176">
        <v>686</v>
      </c>
      <c r="H29" s="173">
        <f>G29/$G$13*100</f>
        <v>2.7055807533030962</v>
      </c>
      <c r="I29" s="176">
        <v>1038</v>
      </c>
      <c r="J29" s="173">
        <f>I29/$I$13*100</f>
        <v>2.6601742696053305</v>
      </c>
      <c r="K29" s="175">
        <v>1727</v>
      </c>
      <c r="L29" s="173">
        <f>K29/$K$13*100</f>
        <v>3.137946071662185</v>
      </c>
    </row>
    <row r="30" spans="2:12" x14ac:dyDescent="0.2">
      <c r="B30" s="139" t="s">
        <v>91</v>
      </c>
      <c r="C30" s="176">
        <v>252</v>
      </c>
      <c r="D30" s="173">
        <f>C30/$C$13*100</f>
        <v>2.5029797377830754</v>
      </c>
      <c r="E30" s="176">
        <v>439</v>
      </c>
      <c r="F30" s="173">
        <f>E30/$E$13*100</f>
        <v>2.6323679318822331</v>
      </c>
      <c r="G30" s="176">
        <v>521</v>
      </c>
      <c r="H30" s="173">
        <f>G30/$G$13*100</f>
        <v>2.0548215342141591</v>
      </c>
      <c r="I30" s="176">
        <v>797</v>
      </c>
      <c r="J30" s="173">
        <f>I30/$I$13*100</f>
        <v>2.0425422860071758</v>
      </c>
      <c r="K30" s="175">
        <v>1076</v>
      </c>
      <c r="L30" s="173">
        <f>K30/$K$13*100</f>
        <v>1.9550839450541462</v>
      </c>
    </row>
    <row r="31" spans="2:12" x14ac:dyDescent="0.2">
      <c r="B31" s="139" t="s">
        <v>81</v>
      </c>
      <c r="C31" s="176">
        <v>205</v>
      </c>
      <c r="D31" s="173">
        <f>C31/$C$13*100</f>
        <v>2.036154151767978</v>
      </c>
      <c r="E31" s="176">
        <v>299</v>
      </c>
      <c r="F31" s="173">
        <f>E31/$E$13*100</f>
        <v>1.7928884091863044</v>
      </c>
      <c r="G31" s="176">
        <v>412</v>
      </c>
      <c r="H31" s="173">
        <f>G31/$G$13*100</f>
        <v>1.6249260500887399</v>
      </c>
      <c r="I31" s="176">
        <v>563</v>
      </c>
      <c r="J31" s="173">
        <f>I31/$I$13*100</f>
        <v>1.4428498206048179</v>
      </c>
      <c r="K31" s="175">
        <v>732</v>
      </c>
      <c r="L31" s="173">
        <f>K31/$K$13*100</f>
        <v>1.3300385202412965</v>
      </c>
    </row>
    <row r="32" spans="2:12" x14ac:dyDescent="0.2">
      <c r="B32" s="139"/>
      <c r="C32" s="176"/>
      <c r="D32" s="173"/>
      <c r="E32" s="176"/>
      <c r="F32" s="173"/>
      <c r="G32" s="176"/>
      <c r="H32" s="173"/>
      <c r="I32" s="176"/>
      <c r="J32" s="173"/>
      <c r="K32" s="175"/>
      <c r="L32" s="173"/>
    </row>
    <row r="33" spans="2:14" x14ac:dyDescent="0.2">
      <c r="B33" s="139" t="s">
        <v>82</v>
      </c>
      <c r="C33" s="176">
        <v>138</v>
      </c>
      <c r="D33" s="173">
        <f>C33/$C$13*100</f>
        <v>1.3706793802145412</v>
      </c>
      <c r="E33" s="176">
        <v>213</v>
      </c>
      <c r="F33" s="173">
        <f>E33/$E$13*100</f>
        <v>1.2772081309588057</v>
      </c>
      <c r="G33" s="176">
        <v>307</v>
      </c>
      <c r="H33" s="173">
        <f>G33/$G$13*100</f>
        <v>1.2108065470321436</v>
      </c>
      <c r="I33" s="176">
        <v>377</v>
      </c>
      <c r="J33" s="173">
        <f>I33/$I$13*100</f>
        <v>0.96617119425935416</v>
      </c>
      <c r="K33" s="175">
        <v>534</v>
      </c>
      <c r="L33" s="173">
        <f>K33/$K$13*100</f>
        <v>0.97027400247110973</v>
      </c>
    </row>
    <row r="34" spans="2:14" x14ac:dyDescent="0.2">
      <c r="B34" s="139" t="s">
        <v>83</v>
      </c>
      <c r="C34" s="176">
        <v>94</v>
      </c>
      <c r="D34" s="173">
        <f>C34/$C$13*100</f>
        <v>0.93365117203019465</v>
      </c>
      <c r="E34" s="176">
        <v>118</v>
      </c>
      <c r="F34" s="173">
        <f>E34/$E$13*100</f>
        <v>0.70756131198656835</v>
      </c>
      <c r="G34" s="176">
        <v>191</v>
      </c>
      <c r="H34" s="173">
        <f>G34/$G$13*100</f>
        <v>0.75330309603628476</v>
      </c>
      <c r="I34" s="176">
        <v>255</v>
      </c>
      <c r="J34" s="173">
        <f>I34/$I$13*100</f>
        <v>0.65351101998974881</v>
      </c>
      <c r="K34" s="175">
        <v>365</v>
      </c>
      <c r="L34" s="173">
        <f>K34/$K$13*100</f>
        <v>0.66320226760665746</v>
      </c>
    </row>
    <row r="35" spans="2:14" x14ac:dyDescent="0.2">
      <c r="B35" s="139" t="s">
        <v>84</v>
      </c>
      <c r="C35" s="176">
        <v>69</v>
      </c>
      <c r="D35" s="173">
        <f>C35/$C$13*100</f>
        <v>0.68533969010727058</v>
      </c>
      <c r="E35" s="176">
        <v>94</v>
      </c>
      <c r="F35" s="173">
        <f>E35/$E$13*100</f>
        <v>0.56365053666726628</v>
      </c>
      <c r="G35" s="176">
        <v>170</v>
      </c>
      <c r="H35" s="173">
        <f>G35/$G$13*100</f>
        <v>0.67047919542496548</v>
      </c>
      <c r="I35" s="176">
        <v>202</v>
      </c>
      <c r="J35" s="173">
        <f>I35/$I$13*100</f>
        <v>0.5176832393644285</v>
      </c>
      <c r="K35" s="175">
        <v>278</v>
      </c>
      <c r="L35" s="173">
        <f>K35/$K$13*100</f>
        <v>0.50512391888945418</v>
      </c>
    </row>
    <row r="36" spans="2:14" x14ac:dyDescent="0.2">
      <c r="B36" s="140" t="s">
        <v>92</v>
      </c>
      <c r="C36" s="177" t="s">
        <v>73</v>
      </c>
      <c r="D36" s="178" t="s">
        <v>73</v>
      </c>
      <c r="E36" s="177" t="s">
        <v>73</v>
      </c>
      <c r="F36" s="178" t="s">
        <v>73</v>
      </c>
      <c r="G36" s="177" t="s">
        <v>73</v>
      </c>
      <c r="H36" s="178" t="s">
        <v>73</v>
      </c>
      <c r="I36" s="179">
        <v>70</v>
      </c>
      <c r="J36" s="178">
        <f>I36/$I$13*100</f>
        <v>0.17939518195797027</v>
      </c>
      <c r="K36" s="177" t="s">
        <v>73</v>
      </c>
      <c r="L36" s="178">
        <f>-K41</f>
        <v>0</v>
      </c>
    </row>
    <row r="38" spans="2:14" x14ac:dyDescent="0.2">
      <c r="B38" s="74" t="s">
        <v>39</v>
      </c>
      <c r="C38" s="44"/>
      <c r="D38" s="44"/>
      <c r="E38" s="180"/>
      <c r="F38" s="180"/>
      <c r="G38" s="181"/>
      <c r="H38" s="181"/>
      <c r="I38" s="44"/>
      <c r="J38" s="44"/>
      <c r="K38" s="44"/>
      <c r="L38" s="44"/>
      <c r="M38" s="44"/>
      <c r="N38" s="44"/>
    </row>
    <row r="46" spans="2:14" x14ac:dyDescent="0.2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7" spans="2:14" x14ac:dyDescent="0.2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51" s="28" customFormat="1" x14ac:dyDescent="0.2"/>
    <row r="52" s="28" customFormat="1" x14ac:dyDescent="0.2"/>
    <row r="53" s="28" customFormat="1" x14ac:dyDescent="0.2"/>
    <row r="54" s="28" customFormat="1" x14ac:dyDescent="0.2"/>
    <row r="55" s="28" customFormat="1" x14ac:dyDescent="0.2"/>
    <row r="56" s="28" customFormat="1" x14ac:dyDescent="0.2"/>
    <row r="57" s="28" customFormat="1" x14ac:dyDescent="0.2"/>
    <row r="58" s="28" customFormat="1" x14ac:dyDescent="0.2"/>
    <row r="59" s="28" customFormat="1" x14ac:dyDescent="0.2"/>
    <row r="60" s="28" customFormat="1" x14ac:dyDescent="0.2"/>
    <row r="61" s="28" customFormat="1" x14ac:dyDescent="0.2"/>
    <row r="62" s="28" customFormat="1" x14ac:dyDescent="0.2"/>
    <row r="63" s="28" customFormat="1" x14ac:dyDescent="0.2"/>
    <row r="64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  <row r="110" s="28" customFormat="1" x14ac:dyDescent="0.2"/>
    <row r="111" s="28" customFormat="1" x14ac:dyDescent="0.2"/>
    <row r="112" s="28" customFormat="1" x14ac:dyDescent="0.2"/>
    <row r="113" s="28" customFormat="1" x14ac:dyDescent="0.2"/>
    <row r="114" s="28" customFormat="1" x14ac:dyDescent="0.2"/>
    <row r="115" s="28" customFormat="1" x14ac:dyDescent="0.2"/>
    <row r="116" s="28" customFormat="1" x14ac:dyDescent="0.2"/>
    <row r="117" s="28" customFormat="1" x14ac:dyDescent="0.2"/>
    <row r="118" s="28" customFormat="1" x14ac:dyDescent="0.2"/>
    <row r="119" s="28" customFormat="1" x14ac:dyDescent="0.2"/>
    <row r="120" s="28" customFormat="1" x14ac:dyDescent="0.2"/>
    <row r="121" s="28" customFormat="1" x14ac:dyDescent="0.2"/>
    <row r="122" s="28" customFormat="1" x14ac:dyDescent="0.2"/>
    <row r="123" s="28" customFormat="1" x14ac:dyDescent="0.2"/>
    <row r="124" s="28" customFormat="1" x14ac:dyDescent="0.2"/>
    <row r="125" s="28" customFormat="1" x14ac:dyDescent="0.2"/>
    <row r="126" s="28" customFormat="1" x14ac:dyDescent="0.2"/>
    <row r="127" s="28" customFormat="1" x14ac:dyDescent="0.2"/>
    <row r="128" s="28" customFormat="1" x14ac:dyDescent="0.2"/>
    <row r="129" s="28" customFormat="1" x14ac:dyDescent="0.2"/>
    <row r="130" s="28" customFormat="1" x14ac:dyDescent="0.2"/>
    <row r="131" s="28" customFormat="1" x14ac:dyDescent="0.2"/>
    <row r="132" s="28" customFormat="1" x14ac:dyDescent="0.2"/>
    <row r="133" s="28" customFormat="1" x14ac:dyDescent="0.2"/>
    <row r="134" s="28" customFormat="1" x14ac:dyDescent="0.2"/>
    <row r="135" s="28" customFormat="1" x14ac:dyDescent="0.2"/>
    <row r="136" s="28" customFormat="1" x14ac:dyDescent="0.2"/>
    <row r="137" s="28" customFormat="1" x14ac:dyDescent="0.2"/>
    <row r="138" s="28" customFormat="1" x14ac:dyDescent="0.2"/>
    <row r="139" s="28" customFormat="1" x14ac:dyDescent="0.2"/>
    <row r="140" s="28" customFormat="1" x14ac:dyDescent="0.2"/>
    <row r="141" s="28" customFormat="1" x14ac:dyDescent="0.2"/>
    <row r="142" s="28" customFormat="1" x14ac:dyDescent="0.2"/>
    <row r="143" s="28" customFormat="1" x14ac:dyDescent="0.2"/>
    <row r="144" s="28" customFormat="1" x14ac:dyDescent="0.2"/>
    <row r="145" s="28" customFormat="1" x14ac:dyDescent="0.2"/>
    <row r="146" s="28" customFormat="1" x14ac:dyDescent="0.2"/>
    <row r="147" s="28" customFormat="1" x14ac:dyDescent="0.2"/>
    <row r="148" s="28" customFormat="1" x14ac:dyDescent="0.2"/>
    <row r="149" s="28" customFormat="1" x14ac:dyDescent="0.2"/>
    <row r="150" s="28" customFormat="1" x14ac:dyDescent="0.2"/>
    <row r="151" s="28" customFormat="1" x14ac:dyDescent="0.2"/>
    <row r="152" s="28" customFormat="1" x14ac:dyDescent="0.2"/>
    <row r="153" s="28" customFormat="1" x14ac:dyDescent="0.2"/>
    <row r="154" s="28" customFormat="1" x14ac:dyDescent="0.2"/>
    <row r="155" s="28" customFormat="1" x14ac:dyDescent="0.2"/>
    <row r="156" s="28" customFormat="1" x14ac:dyDescent="0.2"/>
    <row r="157" s="28" customFormat="1" x14ac:dyDescent="0.2"/>
    <row r="158" s="28" customFormat="1" x14ac:dyDescent="0.2"/>
    <row r="159" s="28" customFormat="1" x14ac:dyDescent="0.2"/>
    <row r="160" s="28" customFormat="1" x14ac:dyDescent="0.2"/>
    <row r="161" s="28" customFormat="1" x14ac:dyDescent="0.2"/>
    <row r="162" s="28" customFormat="1" x14ac:dyDescent="0.2"/>
    <row r="163" s="28" customFormat="1" x14ac:dyDescent="0.2"/>
    <row r="164" s="28" customFormat="1" x14ac:dyDescent="0.2"/>
    <row r="165" s="28" customFormat="1" x14ac:dyDescent="0.2"/>
    <row r="166" s="28" customFormat="1" x14ac:dyDescent="0.2"/>
    <row r="167" s="28" customFormat="1" x14ac:dyDescent="0.2"/>
    <row r="168" s="28" customFormat="1" x14ac:dyDescent="0.2"/>
    <row r="169" s="28" customFormat="1" x14ac:dyDescent="0.2"/>
    <row r="170" s="28" customFormat="1" x14ac:dyDescent="0.2"/>
    <row r="171" s="28" customFormat="1" x14ac:dyDescent="0.2"/>
    <row r="172" s="28" customFormat="1" x14ac:dyDescent="0.2"/>
    <row r="173" s="28" customFormat="1" x14ac:dyDescent="0.2"/>
    <row r="174" s="28" customFormat="1" x14ac:dyDescent="0.2"/>
    <row r="175" s="28" customFormat="1" x14ac:dyDescent="0.2"/>
    <row r="176" s="28" customFormat="1" x14ac:dyDescent="0.2"/>
    <row r="177" s="28" customFormat="1" x14ac:dyDescent="0.2"/>
    <row r="178" s="28" customFormat="1" x14ac:dyDescent="0.2"/>
    <row r="179" s="28" customFormat="1" x14ac:dyDescent="0.2"/>
    <row r="180" s="28" customFormat="1" x14ac:dyDescent="0.2"/>
    <row r="181" s="28" customFormat="1" x14ac:dyDescent="0.2"/>
    <row r="182" s="28" customFormat="1" x14ac:dyDescent="0.2"/>
    <row r="183" s="28" customFormat="1" x14ac:dyDescent="0.2"/>
    <row r="184" s="28" customFormat="1" x14ac:dyDescent="0.2"/>
    <row r="185" s="28" customFormat="1" x14ac:dyDescent="0.2"/>
    <row r="186" s="28" customFormat="1" x14ac:dyDescent="0.2"/>
    <row r="187" s="28" customFormat="1" x14ac:dyDescent="0.2"/>
    <row r="188" s="28" customFormat="1" x14ac:dyDescent="0.2"/>
    <row r="189" s="28" customFormat="1" x14ac:dyDescent="0.2"/>
    <row r="190" s="28" customFormat="1" x14ac:dyDescent="0.2"/>
    <row r="191" s="28" customFormat="1" x14ac:dyDescent="0.2"/>
    <row r="192" s="28" customFormat="1" x14ac:dyDescent="0.2"/>
    <row r="193" s="28" customFormat="1" x14ac:dyDescent="0.2"/>
    <row r="194" s="28" customFormat="1" x14ac:dyDescent="0.2"/>
    <row r="195" s="28" customFormat="1" x14ac:dyDescent="0.2"/>
    <row r="196" s="28" customFormat="1" x14ac:dyDescent="0.2"/>
    <row r="197" s="28" customFormat="1" x14ac:dyDescent="0.2"/>
    <row r="198" s="28" customFormat="1" x14ac:dyDescent="0.2"/>
    <row r="199" s="28" customFormat="1" x14ac:dyDescent="0.2"/>
    <row r="200" s="28" customFormat="1" x14ac:dyDescent="0.2"/>
    <row r="201" s="28" customFormat="1" x14ac:dyDescent="0.2"/>
    <row r="202" s="28" customFormat="1" x14ac:dyDescent="0.2"/>
    <row r="203" s="28" customFormat="1" x14ac:dyDescent="0.2"/>
    <row r="204" s="28" customFormat="1" x14ac:dyDescent="0.2"/>
    <row r="205" s="28" customFormat="1" x14ac:dyDescent="0.2"/>
    <row r="206" s="28" customFormat="1" x14ac:dyDescent="0.2"/>
    <row r="207" s="28" customFormat="1" x14ac:dyDescent="0.2"/>
    <row r="208" s="28" customFormat="1" x14ac:dyDescent="0.2"/>
    <row r="209" s="28" customFormat="1" x14ac:dyDescent="0.2"/>
    <row r="210" s="28" customFormat="1" x14ac:dyDescent="0.2"/>
    <row r="211" s="28" customFormat="1" x14ac:dyDescent="0.2"/>
    <row r="212" s="28" customFormat="1" x14ac:dyDescent="0.2"/>
    <row r="213" s="28" customFormat="1" x14ac:dyDescent="0.2"/>
    <row r="214" s="28" customFormat="1" x14ac:dyDescent="0.2"/>
    <row r="215" s="28" customFormat="1" x14ac:dyDescent="0.2"/>
    <row r="216" s="28" customFormat="1" x14ac:dyDescent="0.2"/>
    <row r="217" s="28" customFormat="1" x14ac:dyDescent="0.2"/>
    <row r="218" s="28" customFormat="1" x14ac:dyDescent="0.2"/>
    <row r="219" s="28" customFormat="1" x14ac:dyDescent="0.2"/>
    <row r="220" s="28" customFormat="1" x14ac:dyDescent="0.2"/>
    <row r="221" s="28" customFormat="1" x14ac:dyDescent="0.2"/>
    <row r="222" s="28" customFormat="1" x14ac:dyDescent="0.2"/>
    <row r="223" s="28" customFormat="1" x14ac:dyDescent="0.2"/>
    <row r="224" s="28" customFormat="1" x14ac:dyDescent="0.2"/>
    <row r="225" s="28" customFormat="1" x14ac:dyDescent="0.2"/>
    <row r="226" s="28" customFormat="1" x14ac:dyDescent="0.2"/>
    <row r="227" s="28" customFormat="1" x14ac:dyDescent="0.2"/>
    <row r="228" s="28" customFormat="1" x14ac:dyDescent="0.2"/>
    <row r="229" s="28" customFormat="1" x14ac:dyDescent="0.2"/>
    <row r="230" s="28" customFormat="1" x14ac:dyDescent="0.2"/>
    <row r="231" s="28" customFormat="1" x14ac:dyDescent="0.2"/>
    <row r="232" s="28" customFormat="1" x14ac:dyDescent="0.2"/>
    <row r="233" s="28" customFormat="1" x14ac:dyDescent="0.2"/>
    <row r="234" s="28" customFormat="1" x14ac:dyDescent="0.2"/>
    <row r="235" s="28" customFormat="1" x14ac:dyDescent="0.2"/>
    <row r="236" s="28" customFormat="1" x14ac:dyDescent="0.2"/>
    <row r="237" s="28" customFormat="1" x14ac:dyDescent="0.2"/>
    <row r="238" s="28" customFormat="1" x14ac:dyDescent="0.2"/>
    <row r="239" s="28" customFormat="1" x14ac:dyDescent="0.2"/>
    <row r="240" s="28" customFormat="1" x14ac:dyDescent="0.2"/>
    <row r="241" s="28" customFormat="1" x14ac:dyDescent="0.2"/>
    <row r="242" s="28" customFormat="1" x14ac:dyDescent="0.2"/>
    <row r="243" s="28" customFormat="1" x14ac:dyDescent="0.2"/>
    <row r="244" s="28" customFormat="1" x14ac:dyDescent="0.2"/>
    <row r="245" s="28" customFormat="1" x14ac:dyDescent="0.2"/>
    <row r="246" s="28" customFormat="1" x14ac:dyDescent="0.2"/>
    <row r="247" s="28" customFormat="1" x14ac:dyDescent="0.2"/>
    <row r="248" s="28" customFormat="1" x14ac:dyDescent="0.2"/>
    <row r="249" s="28" customFormat="1" x14ac:dyDescent="0.2"/>
    <row r="250" s="28" customFormat="1" x14ac:dyDescent="0.2"/>
    <row r="251" s="28" customFormat="1" x14ac:dyDescent="0.2"/>
    <row r="252" s="28" customFormat="1" x14ac:dyDescent="0.2"/>
    <row r="253" s="28" customFormat="1" x14ac:dyDescent="0.2"/>
    <row r="254" s="28" customFormat="1" x14ac:dyDescent="0.2"/>
    <row r="255" s="28" customFormat="1" x14ac:dyDescent="0.2"/>
    <row r="256" s="28" customFormat="1" x14ac:dyDescent="0.2"/>
    <row r="257" s="28" customFormat="1" x14ac:dyDescent="0.2"/>
    <row r="258" s="28" customFormat="1" x14ac:dyDescent="0.2"/>
    <row r="259" s="28" customFormat="1" x14ac:dyDescent="0.2"/>
    <row r="260" s="28" customFormat="1" x14ac:dyDescent="0.2"/>
    <row r="261" s="28" customFormat="1" x14ac:dyDescent="0.2"/>
    <row r="262" s="28" customFormat="1" x14ac:dyDescent="0.2"/>
    <row r="263" s="28" customFormat="1" x14ac:dyDescent="0.2"/>
    <row r="264" s="28" customFormat="1" x14ac:dyDescent="0.2"/>
    <row r="265" s="28" customFormat="1" x14ac:dyDescent="0.2"/>
    <row r="266" s="28" customFormat="1" x14ac:dyDescent="0.2"/>
    <row r="267" s="28" customFormat="1" x14ac:dyDescent="0.2"/>
    <row r="268" s="28" customFormat="1" x14ac:dyDescent="0.2"/>
    <row r="269" s="28" customFormat="1" x14ac:dyDescent="0.2"/>
    <row r="270" s="28" customFormat="1" x14ac:dyDescent="0.2"/>
    <row r="271" s="28" customFormat="1" x14ac:dyDescent="0.2"/>
    <row r="272" s="28" customFormat="1" x14ac:dyDescent="0.2"/>
    <row r="273" s="28" customFormat="1" x14ac:dyDescent="0.2"/>
    <row r="274" s="28" customFormat="1" x14ac:dyDescent="0.2"/>
    <row r="275" s="28" customFormat="1" x14ac:dyDescent="0.2"/>
    <row r="276" s="28" customFormat="1" x14ac:dyDescent="0.2"/>
    <row r="277" s="28" customFormat="1" x14ac:dyDescent="0.2"/>
    <row r="278" s="28" customFormat="1" x14ac:dyDescent="0.2"/>
    <row r="279" s="28" customFormat="1" x14ac:dyDescent="0.2"/>
    <row r="280" s="28" customFormat="1" x14ac:dyDescent="0.2"/>
    <row r="281" s="28" customFormat="1" x14ac:dyDescent="0.2"/>
    <row r="282" s="28" customFormat="1" x14ac:dyDescent="0.2"/>
    <row r="283" s="28" customFormat="1" x14ac:dyDescent="0.2"/>
    <row r="284" s="28" customFormat="1" x14ac:dyDescent="0.2"/>
    <row r="285" s="28" customFormat="1" x14ac:dyDescent="0.2"/>
    <row r="286" s="28" customFormat="1" x14ac:dyDescent="0.2"/>
    <row r="287" s="28" customFormat="1" x14ac:dyDescent="0.2"/>
    <row r="288" s="28" customFormat="1" x14ac:dyDescent="0.2"/>
    <row r="289" s="28" customFormat="1" x14ac:dyDescent="0.2"/>
    <row r="290" s="28" customFormat="1" x14ac:dyDescent="0.2"/>
    <row r="291" s="28" customFormat="1" x14ac:dyDescent="0.2"/>
    <row r="292" s="28" customFormat="1" x14ac:dyDescent="0.2"/>
    <row r="293" s="28" customFormat="1" x14ac:dyDescent="0.2"/>
    <row r="294" s="28" customFormat="1" x14ac:dyDescent="0.2"/>
    <row r="295" s="28" customFormat="1" x14ac:dyDescent="0.2"/>
    <row r="296" s="28" customFormat="1" x14ac:dyDescent="0.2"/>
    <row r="297" s="28" customFormat="1" x14ac:dyDescent="0.2"/>
    <row r="298" s="28" customFormat="1" x14ac:dyDescent="0.2"/>
    <row r="299" s="28" customFormat="1" x14ac:dyDescent="0.2"/>
    <row r="300" s="28" customFormat="1" x14ac:dyDescent="0.2"/>
    <row r="301" s="28" customFormat="1" x14ac:dyDescent="0.2"/>
    <row r="302" s="28" customFormat="1" x14ac:dyDescent="0.2"/>
    <row r="303" s="28" customFormat="1" x14ac:dyDescent="0.2"/>
    <row r="304" s="28" customFormat="1" x14ac:dyDescent="0.2"/>
    <row r="305" s="28" customFormat="1" x14ac:dyDescent="0.2"/>
    <row r="306" s="28" customFormat="1" x14ac:dyDescent="0.2"/>
    <row r="307" s="28" customFormat="1" x14ac:dyDescent="0.2"/>
    <row r="308" s="28" customFormat="1" x14ac:dyDescent="0.2"/>
    <row r="309" s="28" customFormat="1" x14ac:dyDescent="0.2"/>
    <row r="310" s="28" customFormat="1" x14ac:dyDescent="0.2"/>
    <row r="311" s="28" customFormat="1" x14ac:dyDescent="0.2"/>
    <row r="312" s="28" customFormat="1" x14ac:dyDescent="0.2"/>
    <row r="313" s="28" customFormat="1" x14ac:dyDescent="0.2"/>
    <row r="314" s="28" customFormat="1" x14ac:dyDescent="0.2"/>
    <row r="315" s="28" customFormat="1" x14ac:dyDescent="0.2"/>
    <row r="316" s="28" customFormat="1" x14ac:dyDescent="0.2"/>
    <row r="317" s="28" customFormat="1" x14ac:dyDescent="0.2"/>
    <row r="318" s="28" customFormat="1" x14ac:dyDescent="0.2"/>
    <row r="319" s="28" customFormat="1" x14ac:dyDescent="0.2"/>
    <row r="320" s="28" customFormat="1" x14ac:dyDescent="0.2"/>
    <row r="321" s="28" customFormat="1" x14ac:dyDescent="0.2"/>
    <row r="322" s="28" customFormat="1" x14ac:dyDescent="0.2"/>
    <row r="323" s="28" customFormat="1" x14ac:dyDescent="0.2"/>
    <row r="324" s="28" customFormat="1" x14ac:dyDescent="0.2"/>
    <row r="325" s="28" customFormat="1" x14ac:dyDescent="0.2"/>
    <row r="326" s="28" customFormat="1" x14ac:dyDescent="0.2"/>
    <row r="327" s="28" customFormat="1" x14ac:dyDescent="0.2"/>
    <row r="328" s="28" customFormat="1" x14ac:dyDescent="0.2"/>
    <row r="329" s="28" customFormat="1" x14ac:dyDescent="0.2"/>
    <row r="330" s="28" customFormat="1" x14ac:dyDescent="0.2"/>
    <row r="331" s="28" customFormat="1" x14ac:dyDescent="0.2"/>
    <row r="332" s="28" customFormat="1" x14ac:dyDescent="0.2"/>
    <row r="333" s="28" customFormat="1" x14ac:dyDescent="0.2"/>
    <row r="334" s="28" customFormat="1" x14ac:dyDescent="0.2"/>
    <row r="335" s="28" customFormat="1" x14ac:dyDescent="0.2"/>
    <row r="336" s="28" customFormat="1" x14ac:dyDescent="0.2"/>
    <row r="337" s="28" customFormat="1" x14ac:dyDescent="0.2"/>
    <row r="338" s="28" customFormat="1" x14ac:dyDescent="0.2"/>
    <row r="339" s="28" customFormat="1" x14ac:dyDescent="0.2"/>
    <row r="340" s="28" customFormat="1" x14ac:dyDescent="0.2"/>
    <row r="341" s="28" customFormat="1" x14ac:dyDescent="0.2"/>
    <row r="342" s="28" customFormat="1" x14ac:dyDescent="0.2"/>
    <row r="343" s="28" customFormat="1" x14ac:dyDescent="0.2"/>
    <row r="344" s="28" customFormat="1" x14ac:dyDescent="0.2"/>
    <row r="345" s="28" customFormat="1" x14ac:dyDescent="0.2"/>
    <row r="346" s="28" customFormat="1" x14ac:dyDescent="0.2"/>
    <row r="347" s="28" customFormat="1" x14ac:dyDescent="0.2"/>
    <row r="348" s="28" customFormat="1" x14ac:dyDescent="0.2"/>
    <row r="349" s="28" customFormat="1" x14ac:dyDescent="0.2"/>
    <row r="350" s="28" customFormat="1" x14ac:dyDescent="0.2"/>
    <row r="351" s="28" customFormat="1" x14ac:dyDescent="0.2"/>
    <row r="352" s="28" customFormat="1" x14ac:dyDescent="0.2"/>
    <row r="353" s="28" customFormat="1" x14ac:dyDescent="0.2"/>
    <row r="354" s="28" customFormat="1" x14ac:dyDescent="0.2"/>
    <row r="355" s="28" customFormat="1" x14ac:dyDescent="0.2"/>
    <row r="356" s="28" customFormat="1" x14ac:dyDescent="0.2"/>
    <row r="357" s="28" customFormat="1" x14ac:dyDescent="0.2"/>
    <row r="358" s="28" customFormat="1" x14ac:dyDescent="0.2"/>
    <row r="359" s="28" customFormat="1" x14ac:dyDescent="0.2"/>
    <row r="360" s="28" customFormat="1" x14ac:dyDescent="0.2"/>
    <row r="361" s="28" customFormat="1" x14ac:dyDescent="0.2"/>
    <row r="362" s="28" customFormat="1" x14ac:dyDescent="0.2"/>
    <row r="363" s="28" customFormat="1" x14ac:dyDescent="0.2"/>
    <row r="364" s="28" customFormat="1" x14ac:dyDescent="0.2"/>
    <row r="365" s="28" customFormat="1" x14ac:dyDescent="0.2"/>
    <row r="366" s="28" customFormat="1" x14ac:dyDescent="0.2"/>
    <row r="367" s="28" customFormat="1" x14ac:dyDescent="0.2"/>
    <row r="368" s="28" customFormat="1" x14ac:dyDescent="0.2"/>
    <row r="369" s="28" customFormat="1" x14ac:dyDescent="0.2"/>
    <row r="370" s="28" customFormat="1" x14ac:dyDescent="0.2"/>
    <row r="371" s="28" customFormat="1" x14ac:dyDescent="0.2"/>
    <row r="372" s="28" customFormat="1" x14ac:dyDescent="0.2"/>
    <row r="373" s="28" customFormat="1" x14ac:dyDescent="0.2"/>
    <row r="374" s="28" customFormat="1" x14ac:dyDescent="0.2"/>
    <row r="375" s="28" customFormat="1" x14ac:dyDescent="0.2"/>
    <row r="376" s="28" customFormat="1" x14ac:dyDescent="0.2"/>
    <row r="377" s="28" customFormat="1" x14ac:dyDescent="0.2"/>
    <row r="378" s="28" customFormat="1" x14ac:dyDescent="0.2"/>
    <row r="379" s="28" customFormat="1" x14ac:dyDescent="0.2"/>
    <row r="380" s="28" customFormat="1" x14ac:dyDescent="0.2"/>
    <row r="381" s="28" customFormat="1" x14ac:dyDescent="0.2"/>
    <row r="382" s="28" customFormat="1" x14ac:dyDescent="0.2"/>
    <row r="383" s="28" customFormat="1" x14ac:dyDescent="0.2"/>
    <row r="384" s="28" customFormat="1" x14ac:dyDescent="0.2"/>
    <row r="385" s="28" customFormat="1" x14ac:dyDescent="0.2"/>
    <row r="386" s="28" customFormat="1" x14ac:dyDescent="0.2"/>
    <row r="387" s="28" customFormat="1" x14ac:dyDescent="0.2"/>
    <row r="388" s="28" customFormat="1" x14ac:dyDescent="0.2"/>
    <row r="389" s="28" customFormat="1" x14ac:dyDescent="0.2"/>
    <row r="390" s="28" customFormat="1" x14ac:dyDescent="0.2"/>
    <row r="391" s="28" customFormat="1" x14ac:dyDescent="0.2"/>
    <row r="392" s="28" customFormat="1" x14ac:dyDescent="0.2"/>
    <row r="393" s="28" customFormat="1" x14ac:dyDescent="0.2"/>
    <row r="394" s="28" customFormat="1" x14ac:dyDescent="0.2"/>
    <row r="395" s="28" customFormat="1" x14ac:dyDescent="0.2"/>
    <row r="396" s="28" customFormat="1" x14ac:dyDescent="0.2"/>
    <row r="397" s="28" customFormat="1" x14ac:dyDescent="0.2"/>
    <row r="398" s="28" customFormat="1" x14ac:dyDescent="0.2"/>
    <row r="399" s="28" customFormat="1" x14ac:dyDescent="0.2"/>
    <row r="400" s="28" customFormat="1" x14ac:dyDescent="0.2"/>
    <row r="401" s="28" customFormat="1" x14ac:dyDescent="0.2"/>
    <row r="402" s="28" customFormat="1" x14ac:dyDescent="0.2"/>
    <row r="403" s="28" customFormat="1" x14ac:dyDescent="0.2"/>
    <row r="404" s="28" customFormat="1" x14ac:dyDescent="0.2"/>
    <row r="405" s="28" customFormat="1" x14ac:dyDescent="0.2"/>
    <row r="406" s="28" customFormat="1" x14ac:dyDescent="0.2"/>
    <row r="407" s="28" customFormat="1" x14ac:dyDescent="0.2"/>
    <row r="408" s="28" customFormat="1" x14ac:dyDescent="0.2"/>
    <row r="409" s="28" customFormat="1" x14ac:dyDescent="0.2"/>
    <row r="410" s="28" customFormat="1" x14ac:dyDescent="0.2"/>
    <row r="411" s="28" customFormat="1" x14ac:dyDescent="0.2"/>
    <row r="412" s="28" customFormat="1" x14ac:dyDescent="0.2"/>
    <row r="413" s="28" customFormat="1" x14ac:dyDescent="0.2"/>
    <row r="414" s="28" customFormat="1" x14ac:dyDescent="0.2"/>
    <row r="415" s="28" customFormat="1" x14ac:dyDescent="0.2"/>
    <row r="416" s="28" customFormat="1" x14ac:dyDescent="0.2"/>
    <row r="417" s="28" customFormat="1" x14ac:dyDescent="0.2"/>
    <row r="418" s="28" customFormat="1" x14ac:dyDescent="0.2"/>
    <row r="419" s="28" customFormat="1" x14ac:dyDescent="0.2"/>
    <row r="420" s="28" customFormat="1" x14ac:dyDescent="0.2"/>
    <row r="421" s="28" customFormat="1" x14ac:dyDescent="0.2"/>
    <row r="422" s="28" customFormat="1" x14ac:dyDescent="0.2"/>
    <row r="423" s="28" customFormat="1" x14ac:dyDescent="0.2"/>
    <row r="424" s="28" customFormat="1" x14ac:dyDescent="0.2"/>
    <row r="425" s="28" customFormat="1" x14ac:dyDescent="0.2"/>
    <row r="426" s="28" customFormat="1" x14ac:dyDescent="0.2"/>
    <row r="427" s="28" customFormat="1" x14ac:dyDescent="0.2"/>
    <row r="428" s="28" customFormat="1" x14ac:dyDescent="0.2"/>
    <row r="429" s="28" customFormat="1" x14ac:dyDescent="0.2"/>
    <row r="430" s="28" customFormat="1" x14ac:dyDescent="0.2"/>
    <row r="431" s="28" customFormat="1" x14ac:dyDescent="0.2"/>
    <row r="432" s="28" customFormat="1" x14ac:dyDescent="0.2"/>
    <row r="433" s="28" customFormat="1" x14ac:dyDescent="0.2"/>
    <row r="434" s="28" customFormat="1" x14ac:dyDescent="0.2"/>
    <row r="435" s="28" customFormat="1" x14ac:dyDescent="0.2"/>
    <row r="436" s="28" customFormat="1" x14ac:dyDescent="0.2"/>
    <row r="437" s="28" customFormat="1" x14ac:dyDescent="0.2"/>
    <row r="438" s="28" customFormat="1" x14ac:dyDescent="0.2"/>
    <row r="439" s="28" customFormat="1" x14ac:dyDescent="0.2"/>
    <row r="440" s="28" customFormat="1" x14ac:dyDescent="0.2"/>
    <row r="441" s="28" customFormat="1" x14ac:dyDescent="0.2"/>
    <row r="442" s="28" customFormat="1" x14ac:dyDescent="0.2"/>
    <row r="443" s="28" customFormat="1" x14ac:dyDescent="0.2"/>
    <row r="444" s="28" customFormat="1" x14ac:dyDescent="0.2"/>
    <row r="445" s="28" customFormat="1" x14ac:dyDescent="0.2"/>
    <row r="446" s="28" customFormat="1" x14ac:dyDescent="0.2"/>
    <row r="447" s="28" customFormat="1" x14ac:dyDescent="0.2"/>
    <row r="448" s="28" customFormat="1" x14ac:dyDescent="0.2"/>
    <row r="449" s="28" customFormat="1" x14ac:dyDescent="0.2"/>
    <row r="450" s="28" customFormat="1" x14ac:dyDescent="0.2"/>
    <row r="451" s="28" customFormat="1" x14ac:dyDescent="0.2"/>
    <row r="452" s="28" customFormat="1" x14ac:dyDescent="0.2"/>
    <row r="453" s="28" customFormat="1" x14ac:dyDescent="0.2"/>
    <row r="454" s="28" customFormat="1" x14ac:dyDescent="0.2"/>
    <row r="455" s="28" customFormat="1" x14ac:dyDescent="0.2"/>
    <row r="456" s="28" customFormat="1" x14ac:dyDescent="0.2"/>
    <row r="457" s="28" customFormat="1" x14ac:dyDescent="0.2"/>
    <row r="458" s="28" customFormat="1" x14ac:dyDescent="0.2"/>
    <row r="459" s="28" customFormat="1" x14ac:dyDescent="0.2"/>
    <row r="460" s="28" customFormat="1" x14ac:dyDescent="0.2"/>
    <row r="461" s="28" customFormat="1" x14ac:dyDescent="0.2"/>
    <row r="462" s="28" customFormat="1" x14ac:dyDescent="0.2"/>
    <row r="463" s="28" customFormat="1" x14ac:dyDescent="0.2"/>
    <row r="464" s="28" customFormat="1" x14ac:dyDescent="0.2"/>
    <row r="465" s="28" customFormat="1" x14ac:dyDescent="0.2"/>
    <row r="466" s="28" customFormat="1" x14ac:dyDescent="0.2"/>
    <row r="467" s="28" customFormat="1" x14ac:dyDescent="0.2"/>
    <row r="468" s="28" customFormat="1" x14ac:dyDescent="0.2"/>
    <row r="469" s="28" customFormat="1" x14ac:dyDescent="0.2"/>
    <row r="470" s="28" customFormat="1" x14ac:dyDescent="0.2"/>
    <row r="471" s="28" customFormat="1" x14ac:dyDescent="0.2"/>
    <row r="472" s="28" customFormat="1" x14ac:dyDescent="0.2"/>
    <row r="473" s="28" customFormat="1" x14ac:dyDescent="0.2"/>
    <row r="474" s="28" customFormat="1" x14ac:dyDescent="0.2"/>
    <row r="475" s="28" customFormat="1" x14ac:dyDescent="0.2"/>
    <row r="476" s="28" customFormat="1" x14ac:dyDescent="0.2"/>
    <row r="477" s="28" customFormat="1" x14ac:dyDescent="0.2"/>
    <row r="478" s="28" customFormat="1" x14ac:dyDescent="0.2"/>
  </sheetData>
  <mergeCells count="6">
    <mergeCell ref="C8:L8"/>
    <mergeCell ref="B10:B11"/>
    <mergeCell ref="C10:D10"/>
    <mergeCell ref="E10:F10"/>
    <mergeCell ref="G10:H10"/>
    <mergeCell ref="K10:L10"/>
  </mergeCells>
  <pageMargins left="0.7" right="0.7" top="0.75" bottom="0.75" header="0.3" footer="0.3"/>
  <pageSetup scale="85" orientation="portrait" r:id="rId1"/>
  <ignoredErrors>
    <ignoredError sqref="D13:L13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18433" r:id="rId4">
          <objectPr defaultSize="0" autoPict="0" r:id="rId5">
            <anchor moveWithCells="1" sizeWithCells="1">
              <from>
                <xdr:col>1</xdr:col>
                <xdr:colOff>38100</xdr:colOff>
                <xdr:row>0</xdr:row>
                <xdr:rowOff>57150</xdr:rowOff>
              </from>
              <to>
                <xdr:col>2</xdr:col>
                <xdr:colOff>0</xdr:colOff>
                <xdr:row>2</xdr:row>
                <xdr:rowOff>123825</xdr:rowOff>
              </to>
            </anchor>
          </objectPr>
        </oleObject>
      </mc:Choice>
      <mc:Fallback>
        <oleObject progId="MSPhotoEd.3" shapeId="18433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BG374"/>
  <sheetViews>
    <sheetView zoomScaleNormal="100" zoomScaleSheetLayoutView="100" workbookViewId="0">
      <selection activeCell="M7" sqref="M7"/>
    </sheetView>
  </sheetViews>
  <sheetFormatPr defaultRowHeight="12.75" x14ac:dyDescent="0.2"/>
  <cols>
    <col min="1" max="2" width="9.140625" style="28"/>
    <col min="3" max="3" width="4.7109375" style="28" customWidth="1"/>
    <col min="4" max="6" width="10.28515625" style="28" customWidth="1"/>
    <col min="7" max="10" width="9.42578125" style="28" customWidth="1"/>
    <col min="11" max="11" width="9.42578125" style="42" bestFit="1" customWidth="1"/>
    <col min="12" max="12" width="11.140625" style="28" customWidth="1"/>
    <col min="13" max="59" width="9.140625" style="28"/>
    <col min="60" max="16384" width="9.140625" style="15"/>
  </cols>
  <sheetData>
    <row r="3" spans="1:59" x14ac:dyDescent="0.2">
      <c r="I3" s="45"/>
      <c r="J3" s="45"/>
      <c r="K3" s="65"/>
      <c r="L3" s="33" t="s">
        <v>119</v>
      </c>
      <c r="N3" s="33"/>
    </row>
    <row r="4" spans="1:59" s="19" customFormat="1" ht="9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42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</row>
    <row r="8" spans="1:59" ht="25.5" customHeight="1" x14ac:dyDescent="0.25">
      <c r="B8" s="87">
        <v>1.0900000000000001</v>
      </c>
      <c r="C8" s="281" t="s">
        <v>102</v>
      </c>
      <c r="D8" s="281"/>
      <c r="E8" s="281"/>
      <c r="F8" s="281"/>
      <c r="G8" s="281"/>
      <c r="H8" s="281"/>
      <c r="I8" s="281"/>
      <c r="J8" s="281"/>
      <c r="K8" s="27"/>
      <c r="L8" s="27"/>
      <c r="M8" s="41"/>
    </row>
    <row r="10" spans="1:59" ht="25.5" customHeight="1" x14ac:dyDescent="0.2">
      <c r="B10" s="282" t="s">
        <v>0</v>
      </c>
      <c r="C10" s="283"/>
      <c r="D10" s="285">
        <v>1989</v>
      </c>
      <c r="E10" s="285">
        <v>1999</v>
      </c>
      <c r="F10" s="287">
        <v>2010</v>
      </c>
      <c r="G10" s="289" t="s">
        <v>41</v>
      </c>
      <c r="H10" s="290"/>
      <c r="I10" s="289" t="s">
        <v>40</v>
      </c>
      <c r="J10" s="291"/>
    </row>
    <row r="11" spans="1:59" x14ac:dyDescent="0.2">
      <c r="B11" s="284"/>
      <c r="C11" s="284"/>
      <c r="D11" s="286"/>
      <c r="E11" s="286"/>
      <c r="F11" s="288"/>
      <c r="G11" s="182" t="s">
        <v>129</v>
      </c>
      <c r="H11" s="183" t="s">
        <v>130</v>
      </c>
      <c r="I11" s="182" t="s">
        <v>129</v>
      </c>
      <c r="J11" s="183" t="s">
        <v>130</v>
      </c>
    </row>
    <row r="12" spans="1:59" x14ac:dyDescent="0.2">
      <c r="B12" s="42"/>
      <c r="C12" s="42"/>
      <c r="D12" s="42"/>
      <c r="E12" s="42"/>
      <c r="F12" s="42"/>
      <c r="G12" s="184"/>
      <c r="H12" s="42"/>
      <c r="I12" s="184"/>
      <c r="J12" s="185"/>
    </row>
    <row r="13" spans="1:59" x14ac:dyDescent="0.2">
      <c r="B13" s="62" t="s">
        <v>21</v>
      </c>
      <c r="C13" s="42"/>
      <c r="D13" s="67">
        <v>25355</v>
      </c>
      <c r="E13" s="67">
        <v>39020</v>
      </c>
      <c r="F13" s="67">
        <f>SUM(F15:F25)</f>
        <v>55036</v>
      </c>
      <c r="G13" s="186">
        <v>53.894695326365614</v>
      </c>
      <c r="H13" s="187">
        <f>(F13/E13-1)*100</f>
        <v>41.045617631983603</v>
      </c>
      <c r="I13" s="186">
        <f>((E13/D13)^(1/10)-1)*100</f>
        <v>4.4052565819573397</v>
      </c>
      <c r="J13" s="188">
        <f>((F13/E13)^(1/11)-1)*100</f>
        <v>3.1758713185661369</v>
      </c>
    </row>
    <row r="14" spans="1:59" x14ac:dyDescent="0.2">
      <c r="B14" s="42"/>
      <c r="C14" s="42"/>
      <c r="D14" s="67"/>
      <c r="E14" s="67"/>
      <c r="F14" s="42"/>
      <c r="G14" s="186"/>
      <c r="H14" s="187"/>
      <c r="I14" s="186"/>
      <c r="J14" s="188"/>
    </row>
    <row r="15" spans="1:59" x14ac:dyDescent="0.2">
      <c r="B15" s="62" t="s">
        <v>6</v>
      </c>
      <c r="C15" s="42"/>
      <c r="D15" s="67">
        <v>12921</v>
      </c>
      <c r="E15" s="67">
        <v>20626</v>
      </c>
      <c r="F15" s="67">
        <v>28089</v>
      </c>
      <c r="G15" s="186">
        <v>59.631607460722847</v>
      </c>
      <c r="H15" s="187">
        <f>(F15/E15-1)*100</f>
        <v>36.18248812178804</v>
      </c>
      <c r="I15" s="186">
        <f>((E15/D15)^(1/10)-1)*100</f>
        <v>4.7880813772801067</v>
      </c>
      <c r="J15" s="188">
        <f t="shared" ref="J15:J25" si="0">((F15/E15)^(1/11)-1)*100</f>
        <v>2.8472875400996633</v>
      </c>
    </row>
    <row r="16" spans="1:59" x14ac:dyDescent="0.2">
      <c r="B16" s="42"/>
      <c r="C16" s="42"/>
      <c r="D16" s="67"/>
      <c r="E16" s="67"/>
      <c r="F16" s="42"/>
      <c r="G16" s="186"/>
      <c r="H16" s="187"/>
      <c r="I16" s="186"/>
      <c r="J16" s="188"/>
    </row>
    <row r="17" spans="2:10" x14ac:dyDescent="0.2">
      <c r="B17" s="62" t="s">
        <v>7</v>
      </c>
      <c r="C17" s="42"/>
      <c r="D17" s="67">
        <v>5632</v>
      </c>
      <c r="E17" s="67">
        <v>8243</v>
      </c>
      <c r="F17" s="67">
        <v>11222</v>
      </c>
      <c r="G17" s="186">
        <v>46.360085227272727</v>
      </c>
      <c r="H17" s="187">
        <f>(F17/E17-1)*100</f>
        <v>36.1397549435885</v>
      </c>
      <c r="I17" s="186">
        <f>((E17/D17)^(1/10)-1)*100</f>
        <v>3.8824695520852659</v>
      </c>
      <c r="J17" s="188">
        <f t="shared" si="0"/>
        <v>2.8443532297928176</v>
      </c>
    </row>
    <row r="18" spans="2:10" x14ac:dyDescent="0.2">
      <c r="B18" s="42"/>
      <c r="C18" s="42"/>
      <c r="D18" s="67"/>
      <c r="E18" s="67"/>
      <c r="F18" s="67"/>
      <c r="G18" s="186"/>
      <c r="H18" s="187"/>
      <c r="I18" s="186"/>
      <c r="J18" s="188"/>
    </row>
    <row r="19" spans="2:10" x14ac:dyDescent="0.2">
      <c r="B19" s="62" t="s">
        <v>8</v>
      </c>
      <c r="C19" s="42"/>
      <c r="D19" s="67">
        <v>3407</v>
      </c>
      <c r="E19" s="67">
        <v>5764</v>
      </c>
      <c r="F19" s="67">
        <v>10543</v>
      </c>
      <c r="G19" s="186">
        <v>69.181097739947162</v>
      </c>
      <c r="H19" s="187">
        <f>(F19/E19-1)*100</f>
        <v>82.911172796668978</v>
      </c>
      <c r="I19" s="186">
        <f>((E19/D19)^(1/10)-1)*100</f>
        <v>5.3986829115607371</v>
      </c>
      <c r="J19" s="188">
        <f t="shared" si="0"/>
        <v>5.6428286795596527</v>
      </c>
    </row>
    <row r="20" spans="2:10" x14ac:dyDescent="0.2">
      <c r="B20" s="42"/>
      <c r="C20" s="42"/>
      <c r="D20" s="67"/>
      <c r="E20" s="67"/>
      <c r="F20" s="67"/>
      <c r="G20" s="186"/>
      <c r="H20" s="187"/>
      <c r="I20" s="186"/>
      <c r="J20" s="188"/>
    </row>
    <row r="21" spans="2:10" x14ac:dyDescent="0.2">
      <c r="B21" s="62" t="s">
        <v>9</v>
      </c>
      <c r="C21" s="42"/>
      <c r="D21" s="67">
        <v>1064</v>
      </c>
      <c r="E21" s="67">
        <v>1371</v>
      </c>
      <c r="F21" s="67">
        <v>1407</v>
      </c>
      <c r="G21" s="186">
        <v>28.853383458646608</v>
      </c>
      <c r="H21" s="187">
        <f>(F21/E21-1)*100</f>
        <v>2.6258205689277947</v>
      </c>
      <c r="I21" s="186">
        <f>((E21/D21)^(1/10)-1)*100</f>
        <v>2.5674557452516789</v>
      </c>
      <c r="J21" s="188">
        <f t="shared" si="0"/>
        <v>0.23590853233723674</v>
      </c>
    </row>
    <row r="22" spans="2:10" x14ac:dyDescent="0.2">
      <c r="B22" s="42"/>
      <c r="C22" s="42"/>
      <c r="D22" s="67"/>
      <c r="E22" s="67"/>
      <c r="F22" s="67"/>
      <c r="G22" s="186"/>
      <c r="H22" s="187"/>
      <c r="I22" s="186"/>
      <c r="J22" s="188"/>
    </row>
    <row r="23" spans="2:10" x14ac:dyDescent="0.2">
      <c r="B23" s="62" t="s">
        <v>10</v>
      </c>
      <c r="C23" s="42"/>
      <c r="D23" s="67">
        <v>857</v>
      </c>
      <c r="E23" s="67">
        <v>1079</v>
      </c>
      <c r="F23" s="67">
        <v>1479</v>
      </c>
      <c r="G23" s="186">
        <v>25.904317386231046</v>
      </c>
      <c r="H23" s="187">
        <f>(F23/E23-1)*100</f>
        <v>37.071362372567187</v>
      </c>
      <c r="I23" s="186">
        <f>((E23/D23)^(1/10)-1)*100</f>
        <v>2.3302563938117027</v>
      </c>
      <c r="J23" s="188">
        <f t="shared" si="0"/>
        <v>2.9081338375659183</v>
      </c>
    </row>
    <row r="24" spans="2:10" x14ac:dyDescent="0.2">
      <c r="B24" s="42"/>
      <c r="C24" s="42"/>
      <c r="D24" s="67"/>
      <c r="E24" s="67"/>
      <c r="F24" s="67"/>
      <c r="G24" s="186"/>
      <c r="H24" s="187"/>
      <c r="I24" s="186"/>
      <c r="J24" s="188"/>
    </row>
    <row r="25" spans="2:10" x14ac:dyDescent="0.2">
      <c r="B25" s="62" t="s">
        <v>11</v>
      </c>
      <c r="C25" s="42"/>
      <c r="D25" s="67">
        <v>1474</v>
      </c>
      <c r="E25" s="67">
        <v>1937</v>
      </c>
      <c r="F25" s="67">
        <v>2296</v>
      </c>
      <c r="G25" s="186">
        <v>31.411126187245596</v>
      </c>
      <c r="H25" s="187">
        <f>(F25/E25-1)*100</f>
        <v>18.53381517811048</v>
      </c>
      <c r="I25" s="186">
        <f>((E25/D25)^(1/10)-1)*100</f>
        <v>2.7692562990437875</v>
      </c>
      <c r="J25" s="188">
        <f t="shared" si="0"/>
        <v>1.5577178311830808</v>
      </c>
    </row>
    <row r="26" spans="2:10" x14ac:dyDescent="0.2">
      <c r="B26" s="82"/>
      <c r="C26" s="82"/>
      <c r="D26" s="82"/>
      <c r="E26" s="82"/>
      <c r="F26" s="82"/>
      <c r="G26" s="189"/>
      <c r="H26" s="82"/>
      <c r="I26" s="189"/>
      <c r="J26" s="190"/>
    </row>
    <row r="27" spans="2:10" x14ac:dyDescent="0.2">
      <c r="B27" s="42"/>
      <c r="C27" s="42"/>
      <c r="D27" s="42"/>
      <c r="E27" s="42"/>
      <c r="F27" s="42"/>
      <c r="G27" s="42"/>
      <c r="H27" s="42"/>
      <c r="I27" s="42"/>
      <c r="J27" s="42"/>
    </row>
    <row r="28" spans="2:10" x14ac:dyDescent="0.2">
      <c r="B28" s="46" t="s">
        <v>42</v>
      </c>
    </row>
    <row r="29" spans="2:10" x14ac:dyDescent="0.2">
      <c r="B29" s="28" t="s">
        <v>43</v>
      </c>
    </row>
    <row r="30" spans="2:10" x14ac:dyDescent="0.2">
      <c r="B30" s="133"/>
    </row>
    <row r="31" spans="2:10" x14ac:dyDescent="0.2">
      <c r="B31" s="74" t="s">
        <v>39</v>
      </c>
    </row>
    <row r="51" spans="1:14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191"/>
      <c r="L51" s="36"/>
    </row>
    <row r="52" spans="1:14" x14ac:dyDescent="0.2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</row>
    <row r="53" spans="1:14" s="28" customFormat="1" x14ac:dyDescent="0.2">
      <c r="K53" s="42"/>
    </row>
    <row r="54" spans="1:14" s="28" customFormat="1" ht="12.75" customHeight="1" x14ac:dyDescent="0.2">
      <c r="K54" s="42"/>
      <c r="M54" s="36"/>
      <c r="N54" s="36"/>
    </row>
    <row r="55" spans="1:14" s="28" customFormat="1" x14ac:dyDescent="0.2">
      <c r="K55" s="42"/>
    </row>
    <row r="56" spans="1:14" s="28" customFormat="1" x14ac:dyDescent="0.2">
      <c r="K56" s="42"/>
    </row>
    <row r="57" spans="1:14" s="28" customFormat="1" x14ac:dyDescent="0.2">
      <c r="K57" s="42"/>
    </row>
    <row r="58" spans="1:14" s="28" customFormat="1" x14ac:dyDescent="0.2">
      <c r="K58" s="42"/>
    </row>
    <row r="59" spans="1:14" s="28" customFormat="1" x14ac:dyDescent="0.2">
      <c r="K59" s="42"/>
    </row>
    <row r="60" spans="1:14" s="28" customFormat="1" x14ac:dyDescent="0.2">
      <c r="K60" s="42"/>
    </row>
    <row r="61" spans="1:14" s="28" customFormat="1" x14ac:dyDescent="0.2">
      <c r="K61" s="42"/>
    </row>
    <row r="62" spans="1:14" s="28" customFormat="1" x14ac:dyDescent="0.2">
      <c r="K62" s="42"/>
    </row>
    <row r="63" spans="1:14" s="28" customFormat="1" x14ac:dyDescent="0.2">
      <c r="K63" s="42"/>
    </row>
    <row r="64" spans="1:14" s="28" customFormat="1" x14ac:dyDescent="0.2">
      <c r="K64" s="42"/>
    </row>
    <row r="65" spans="11:11" s="28" customFormat="1" x14ac:dyDescent="0.2">
      <c r="K65" s="42"/>
    </row>
    <row r="66" spans="11:11" s="28" customFormat="1" x14ac:dyDescent="0.2">
      <c r="K66" s="42"/>
    </row>
    <row r="67" spans="11:11" s="28" customFormat="1" x14ac:dyDescent="0.2">
      <c r="K67" s="42"/>
    </row>
    <row r="68" spans="11:11" s="28" customFormat="1" x14ac:dyDescent="0.2">
      <c r="K68" s="42"/>
    </row>
    <row r="69" spans="11:11" s="28" customFormat="1" x14ac:dyDescent="0.2">
      <c r="K69" s="42"/>
    </row>
    <row r="70" spans="11:11" s="28" customFormat="1" x14ac:dyDescent="0.2">
      <c r="K70" s="42"/>
    </row>
    <row r="71" spans="11:11" s="28" customFormat="1" x14ac:dyDescent="0.2">
      <c r="K71" s="42"/>
    </row>
    <row r="72" spans="11:11" s="28" customFormat="1" x14ac:dyDescent="0.2">
      <c r="K72" s="42"/>
    </row>
    <row r="73" spans="11:11" s="28" customFormat="1" x14ac:dyDescent="0.2">
      <c r="K73" s="42"/>
    </row>
    <row r="74" spans="11:11" s="28" customFormat="1" x14ac:dyDescent="0.2">
      <c r="K74" s="42"/>
    </row>
    <row r="75" spans="11:11" s="28" customFormat="1" x14ac:dyDescent="0.2">
      <c r="K75" s="42"/>
    </row>
    <row r="76" spans="11:11" s="28" customFormat="1" x14ac:dyDescent="0.2">
      <c r="K76" s="42"/>
    </row>
    <row r="77" spans="11:11" s="28" customFormat="1" x14ac:dyDescent="0.2">
      <c r="K77" s="42"/>
    </row>
    <row r="78" spans="11:11" s="28" customFormat="1" x14ac:dyDescent="0.2">
      <c r="K78" s="42"/>
    </row>
    <row r="79" spans="11:11" s="28" customFormat="1" x14ac:dyDescent="0.2">
      <c r="K79" s="42"/>
    </row>
    <row r="80" spans="11:11" s="28" customFormat="1" x14ac:dyDescent="0.2">
      <c r="K80" s="42"/>
    </row>
    <row r="81" spans="11:11" s="28" customFormat="1" x14ac:dyDescent="0.2">
      <c r="K81" s="42"/>
    </row>
    <row r="82" spans="11:11" s="28" customFormat="1" x14ac:dyDescent="0.2">
      <c r="K82" s="42"/>
    </row>
    <row r="83" spans="11:11" s="28" customFormat="1" x14ac:dyDescent="0.2">
      <c r="K83" s="42"/>
    </row>
    <row r="84" spans="11:11" s="28" customFormat="1" x14ac:dyDescent="0.2">
      <c r="K84" s="42"/>
    </row>
    <row r="85" spans="11:11" s="28" customFormat="1" x14ac:dyDescent="0.2">
      <c r="K85" s="42"/>
    </row>
    <row r="86" spans="11:11" s="28" customFormat="1" x14ac:dyDescent="0.2">
      <c r="K86" s="42"/>
    </row>
    <row r="87" spans="11:11" s="28" customFormat="1" x14ac:dyDescent="0.2">
      <c r="K87" s="42"/>
    </row>
    <row r="88" spans="11:11" s="28" customFormat="1" x14ac:dyDescent="0.2">
      <c r="K88" s="42"/>
    </row>
    <row r="89" spans="11:11" s="28" customFormat="1" x14ac:dyDescent="0.2">
      <c r="K89" s="42"/>
    </row>
    <row r="90" spans="11:11" s="28" customFormat="1" x14ac:dyDescent="0.2">
      <c r="K90" s="42"/>
    </row>
    <row r="91" spans="11:11" s="28" customFormat="1" x14ac:dyDescent="0.2">
      <c r="K91" s="42"/>
    </row>
    <row r="92" spans="11:11" s="28" customFormat="1" x14ac:dyDescent="0.2">
      <c r="K92" s="42"/>
    </row>
    <row r="93" spans="11:11" s="28" customFormat="1" x14ac:dyDescent="0.2">
      <c r="K93" s="42"/>
    </row>
    <row r="94" spans="11:11" s="28" customFormat="1" x14ac:dyDescent="0.2">
      <c r="K94" s="42"/>
    </row>
    <row r="95" spans="11:11" s="28" customFormat="1" x14ac:dyDescent="0.2">
      <c r="K95" s="42"/>
    </row>
    <row r="96" spans="11:11" s="28" customFormat="1" x14ac:dyDescent="0.2">
      <c r="K96" s="42"/>
    </row>
    <row r="97" spans="11:11" s="28" customFormat="1" x14ac:dyDescent="0.2">
      <c r="K97" s="42"/>
    </row>
    <row r="98" spans="11:11" s="28" customFormat="1" x14ac:dyDescent="0.2">
      <c r="K98" s="42"/>
    </row>
    <row r="99" spans="11:11" s="28" customFormat="1" x14ac:dyDescent="0.2">
      <c r="K99" s="42"/>
    </row>
    <row r="100" spans="11:11" s="28" customFormat="1" x14ac:dyDescent="0.2">
      <c r="K100" s="42"/>
    </row>
    <row r="101" spans="11:11" s="28" customFormat="1" x14ac:dyDescent="0.2">
      <c r="K101" s="42"/>
    </row>
    <row r="102" spans="11:11" s="28" customFormat="1" x14ac:dyDescent="0.2">
      <c r="K102" s="42"/>
    </row>
    <row r="103" spans="11:11" s="28" customFormat="1" x14ac:dyDescent="0.2">
      <c r="K103" s="42"/>
    </row>
    <row r="104" spans="11:11" s="28" customFormat="1" x14ac:dyDescent="0.2">
      <c r="K104" s="42"/>
    </row>
    <row r="105" spans="11:11" s="28" customFormat="1" x14ac:dyDescent="0.2">
      <c r="K105" s="42"/>
    </row>
    <row r="106" spans="11:11" s="28" customFormat="1" x14ac:dyDescent="0.2">
      <c r="K106" s="42"/>
    </row>
    <row r="107" spans="11:11" s="28" customFormat="1" x14ac:dyDescent="0.2">
      <c r="K107" s="42"/>
    </row>
    <row r="108" spans="11:11" s="28" customFormat="1" x14ac:dyDescent="0.2">
      <c r="K108" s="42"/>
    </row>
    <row r="109" spans="11:11" s="28" customFormat="1" x14ac:dyDescent="0.2">
      <c r="K109" s="42"/>
    </row>
    <row r="110" spans="11:11" s="28" customFormat="1" x14ac:dyDescent="0.2">
      <c r="K110" s="42"/>
    </row>
    <row r="111" spans="11:11" s="28" customFormat="1" x14ac:dyDescent="0.2">
      <c r="K111" s="42"/>
    </row>
    <row r="112" spans="11:11" s="28" customFormat="1" x14ac:dyDescent="0.2">
      <c r="K112" s="42"/>
    </row>
    <row r="113" spans="11:11" s="28" customFormat="1" x14ac:dyDescent="0.2">
      <c r="K113" s="42"/>
    </row>
    <row r="114" spans="11:11" s="28" customFormat="1" x14ac:dyDescent="0.2">
      <c r="K114" s="42"/>
    </row>
    <row r="115" spans="11:11" s="28" customFormat="1" x14ac:dyDescent="0.2">
      <c r="K115" s="42"/>
    </row>
    <row r="116" spans="11:11" s="28" customFormat="1" x14ac:dyDescent="0.2">
      <c r="K116" s="42"/>
    </row>
    <row r="117" spans="11:11" s="28" customFormat="1" x14ac:dyDescent="0.2">
      <c r="K117" s="42"/>
    </row>
    <row r="118" spans="11:11" s="28" customFormat="1" x14ac:dyDescent="0.2">
      <c r="K118" s="42"/>
    </row>
    <row r="119" spans="11:11" s="28" customFormat="1" x14ac:dyDescent="0.2">
      <c r="K119" s="42"/>
    </row>
    <row r="120" spans="11:11" s="28" customFormat="1" x14ac:dyDescent="0.2">
      <c r="K120" s="42"/>
    </row>
    <row r="121" spans="11:11" s="28" customFormat="1" x14ac:dyDescent="0.2">
      <c r="K121" s="42"/>
    </row>
    <row r="122" spans="11:11" s="28" customFormat="1" x14ac:dyDescent="0.2">
      <c r="K122" s="42"/>
    </row>
    <row r="123" spans="11:11" s="28" customFormat="1" x14ac:dyDescent="0.2">
      <c r="K123" s="42"/>
    </row>
    <row r="124" spans="11:11" s="28" customFormat="1" x14ac:dyDescent="0.2">
      <c r="K124" s="42"/>
    </row>
    <row r="125" spans="11:11" s="28" customFormat="1" x14ac:dyDescent="0.2">
      <c r="K125" s="42"/>
    </row>
    <row r="126" spans="11:11" s="28" customFormat="1" x14ac:dyDescent="0.2">
      <c r="K126" s="42"/>
    </row>
    <row r="127" spans="11:11" s="28" customFormat="1" x14ac:dyDescent="0.2">
      <c r="K127" s="42"/>
    </row>
    <row r="128" spans="11:11" s="28" customFormat="1" x14ac:dyDescent="0.2">
      <c r="K128" s="42"/>
    </row>
    <row r="129" spans="11:11" s="28" customFormat="1" x14ac:dyDescent="0.2">
      <c r="K129" s="42"/>
    </row>
    <row r="130" spans="11:11" s="28" customFormat="1" x14ac:dyDescent="0.2">
      <c r="K130" s="42"/>
    </row>
    <row r="131" spans="11:11" s="28" customFormat="1" x14ac:dyDescent="0.2">
      <c r="K131" s="42"/>
    </row>
    <row r="132" spans="11:11" s="28" customFormat="1" x14ac:dyDescent="0.2">
      <c r="K132" s="42"/>
    </row>
    <row r="133" spans="11:11" s="28" customFormat="1" x14ac:dyDescent="0.2">
      <c r="K133" s="42"/>
    </row>
    <row r="134" spans="11:11" s="28" customFormat="1" x14ac:dyDescent="0.2">
      <c r="K134" s="42"/>
    </row>
    <row r="135" spans="11:11" s="28" customFormat="1" x14ac:dyDescent="0.2">
      <c r="K135" s="42"/>
    </row>
    <row r="136" spans="11:11" s="28" customFormat="1" x14ac:dyDescent="0.2">
      <c r="K136" s="42"/>
    </row>
    <row r="137" spans="11:11" s="28" customFormat="1" x14ac:dyDescent="0.2">
      <c r="K137" s="42"/>
    </row>
    <row r="138" spans="11:11" s="28" customFormat="1" x14ac:dyDescent="0.2">
      <c r="K138" s="42"/>
    </row>
    <row r="139" spans="11:11" s="28" customFormat="1" x14ac:dyDescent="0.2">
      <c r="K139" s="42"/>
    </row>
    <row r="140" spans="11:11" s="28" customFormat="1" x14ac:dyDescent="0.2">
      <c r="K140" s="42"/>
    </row>
    <row r="141" spans="11:11" s="28" customFormat="1" x14ac:dyDescent="0.2">
      <c r="K141" s="42"/>
    </row>
    <row r="142" spans="11:11" s="28" customFormat="1" x14ac:dyDescent="0.2">
      <c r="K142" s="42"/>
    </row>
    <row r="143" spans="11:11" s="28" customFormat="1" x14ac:dyDescent="0.2">
      <c r="K143" s="42"/>
    </row>
    <row r="144" spans="11:11" s="28" customFormat="1" x14ac:dyDescent="0.2">
      <c r="K144" s="42"/>
    </row>
    <row r="145" spans="11:11" s="28" customFormat="1" x14ac:dyDescent="0.2">
      <c r="K145" s="42"/>
    </row>
    <row r="146" spans="11:11" s="28" customFormat="1" x14ac:dyDescent="0.2">
      <c r="K146" s="42"/>
    </row>
    <row r="147" spans="11:11" s="28" customFormat="1" x14ac:dyDescent="0.2">
      <c r="K147" s="42"/>
    </row>
    <row r="148" spans="11:11" s="28" customFormat="1" x14ac:dyDescent="0.2">
      <c r="K148" s="42"/>
    </row>
    <row r="149" spans="11:11" s="28" customFormat="1" x14ac:dyDescent="0.2">
      <c r="K149" s="42"/>
    </row>
    <row r="150" spans="11:11" s="28" customFormat="1" x14ac:dyDescent="0.2">
      <c r="K150" s="42"/>
    </row>
    <row r="151" spans="11:11" s="28" customFormat="1" x14ac:dyDescent="0.2">
      <c r="K151" s="42"/>
    </row>
    <row r="152" spans="11:11" s="28" customFormat="1" x14ac:dyDescent="0.2">
      <c r="K152" s="42"/>
    </row>
    <row r="153" spans="11:11" s="28" customFormat="1" x14ac:dyDescent="0.2">
      <c r="K153" s="42"/>
    </row>
    <row r="154" spans="11:11" s="28" customFormat="1" x14ac:dyDescent="0.2">
      <c r="K154" s="42"/>
    </row>
    <row r="155" spans="11:11" s="28" customFormat="1" x14ac:dyDescent="0.2">
      <c r="K155" s="42"/>
    </row>
    <row r="156" spans="11:11" s="28" customFormat="1" x14ac:dyDescent="0.2">
      <c r="K156" s="42"/>
    </row>
    <row r="157" spans="11:11" s="28" customFormat="1" x14ac:dyDescent="0.2">
      <c r="K157" s="42"/>
    </row>
    <row r="158" spans="11:11" s="28" customFormat="1" x14ac:dyDescent="0.2">
      <c r="K158" s="42"/>
    </row>
    <row r="159" spans="11:11" s="28" customFormat="1" x14ac:dyDescent="0.2">
      <c r="K159" s="42"/>
    </row>
    <row r="160" spans="11:11" s="28" customFormat="1" x14ac:dyDescent="0.2">
      <c r="K160" s="42"/>
    </row>
    <row r="161" spans="11:11" s="28" customFormat="1" x14ac:dyDescent="0.2">
      <c r="K161" s="42"/>
    </row>
    <row r="162" spans="11:11" s="28" customFormat="1" x14ac:dyDescent="0.2">
      <c r="K162" s="42"/>
    </row>
    <row r="163" spans="11:11" s="28" customFormat="1" x14ac:dyDescent="0.2">
      <c r="K163" s="42"/>
    </row>
    <row r="164" spans="11:11" s="28" customFormat="1" x14ac:dyDescent="0.2">
      <c r="K164" s="42"/>
    </row>
    <row r="165" spans="11:11" s="28" customFormat="1" x14ac:dyDescent="0.2">
      <c r="K165" s="42"/>
    </row>
    <row r="166" spans="11:11" s="28" customFormat="1" x14ac:dyDescent="0.2">
      <c r="K166" s="42"/>
    </row>
    <row r="167" spans="11:11" s="28" customFormat="1" x14ac:dyDescent="0.2">
      <c r="K167" s="42"/>
    </row>
    <row r="168" spans="11:11" s="28" customFormat="1" x14ac:dyDescent="0.2">
      <c r="K168" s="42"/>
    </row>
    <row r="169" spans="11:11" s="28" customFormat="1" x14ac:dyDescent="0.2">
      <c r="K169" s="42"/>
    </row>
    <row r="170" spans="11:11" s="28" customFormat="1" x14ac:dyDescent="0.2">
      <c r="K170" s="42"/>
    </row>
    <row r="171" spans="11:11" s="28" customFormat="1" x14ac:dyDescent="0.2">
      <c r="K171" s="42"/>
    </row>
    <row r="172" spans="11:11" s="28" customFormat="1" x14ac:dyDescent="0.2">
      <c r="K172" s="42"/>
    </row>
    <row r="173" spans="11:11" s="28" customFormat="1" x14ac:dyDescent="0.2">
      <c r="K173" s="42"/>
    </row>
    <row r="174" spans="11:11" s="28" customFormat="1" x14ac:dyDescent="0.2">
      <c r="K174" s="42"/>
    </row>
    <row r="175" spans="11:11" s="28" customFormat="1" x14ac:dyDescent="0.2">
      <c r="K175" s="42"/>
    </row>
    <row r="176" spans="11:11" s="28" customFormat="1" x14ac:dyDescent="0.2">
      <c r="K176" s="42"/>
    </row>
    <row r="177" spans="11:11" s="28" customFormat="1" x14ac:dyDescent="0.2">
      <c r="K177" s="42"/>
    </row>
    <row r="178" spans="11:11" s="28" customFormat="1" x14ac:dyDescent="0.2">
      <c r="K178" s="42"/>
    </row>
    <row r="179" spans="11:11" s="28" customFormat="1" x14ac:dyDescent="0.2">
      <c r="K179" s="42"/>
    </row>
    <row r="180" spans="11:11" s="28" customFormat="1" x14ac:dyDescent="0.2">
      <c r="K180" s="42"/>
    </row>
    <row r="181" spans="11:11" s="28" customFormat="1" x14ac:dyDescent="0.2">
      <c r="K181" s="42"/>
    </row>
    <row r="182" spans="11:11" s="28" customFormat="1" x14ac:dyDescent="0.2">
      <c r="K182" s="42"/>
    </row>
    <row r="183" spans="11:11" s="28" customFormat="1" x14ac:dyDescent="0.2">
      <c r="K183" s="42"/>
    </row>
    <row r="184" spans="11:11" s="28" customFormat="1" x14ac:dyDescent="0.2">
      <c r="K184" s="42"/>
    </row>
    <row r="185" spans="11:11" s="28" customFormat="1" x14ac:dyDescent="0.2">
      <c r="K185" s="42"/>
    </row>
    <row r="186" spans="11:11" s="28" customFormat="1" x14ac:dyDescent="0.2">
      <c r="K186" s="42"/>
    </row>
    <row r="187" spans="11:11" s="28" customFormat="1" x14ac:dyDescent="0.2">
      <c r="K187" s="42"/>
    </row>
    <row r="188" spans="11:11" s="28" customFormat="1" x14ac:dyDescent="0.2">
      <c r="K188" s="42"/>
    </row>
    <row r="189" spans="11:11" s="28" customFormat="1" x14ac:dyDescent="0.2">
      <c r="K189" s="42"/>
    </row>
    <row r="190" spans="11:11" s="28" customFormat="1" x14ac:dyDescent="0.2">
      <c r="K190" s="42"/>
    </row>
    <row r="191" spans="11:11" s="28" customFormat="1" x14ac:dyDescent="0.2">
      <c r="K191" s="42"/>
    </row>
    <row r="192" spans="11:11" s="28" customFormat="1" x14ac:dyDescent="0.2">
      <c r="K192" s="42"/>
    </row>
    <row r="193" spans="11:11" s="28" customFormat="1" x14ac:dyDescent="0.2">
      <c r="K193" s="42"/>
    </row>
    <row r="194" spans="11:11" s="28" customFormat="1" x14ac:dyDescent="0.2">
      <c r="K194" s="42"/>
    </row>
    <row r="195" spans="11:11" s="28" customFormat="1" x14ac:dyDescent="0.2">
      <c r="K195" s="42"/>
    </row>
    <row r="196" spans="11:11" s="28" customFormat="1" x14ac:dyDescent="0.2">
      <c r="K196" s="42"/>
    </row>
    <row r="197" spans="11:11" s="28" customFormat="1" x14ac:dyDescent="0.2">
      <c r="K197" s="42"/>
    </row>
    <row r="198" spans="11:11" s="28" customFormat="1" x14ac:dyDescent="0.2">
      <c r="K198" s="42"/>
    </row>
    <row r="199" spans="11:11" s="28" customFormat="1" x14ac:dyDescent="0.2">
      <c r="K199" s="42"/>
    </row>
    <row r="200" spans="11:11" s="28" customFormat="1" x14ac:dyDescent="0.2">
      <c r="K200" s="42"/>
    </row>
    <row r="201" spans="11:11" s="28" customFormat="1" x14ac:dyDescent="0.2">
      <c r="K201" s="42"/>
    </row>
    <row r="202" spans="11:11" s="28" customFormat="1" x14ac:dyDescent="0.2">
      <c r="K202" s="42"/>
    </row>
    <row r="203" spans="11:11" s="28" customFormat="1" x14ac:dyDescent="0.2">
      <c r="K203" s="42"/>
    </row>
    <row r="204" spans="11:11" s="28" customFormat="1" x14ac:dyDescent="0.2">
      <c r="K204" s="42"/>
    </row>
    <row r="205" spans="11:11" s="28" customFormat="1" x14ac:dyDescent="0.2">
      <c r="K205" s="42"/>
    </row>
    <row r="206" spans="11:11" s="28" customFormat="1" x14ac:dyDescent="0.2">
      <c r="K206" s="42"/>
    </row>
    <row r="207" spans="11:11" s="28" customFormat="1" x14ac:dyDescent="0.2">
      <c r="K207" s="42"/>
    </row>
    <row r="208" spans="11:11" s="28" customFormat="1" x14ac:dyDescent="0.2">
      <c r="K208" s="42"/>
    </row>
    <row r="209" spans="11:11" s="28" customFormat="1" x14ac:dyDescent="0.2">
      <c r="K209" s="42"/>
    </row>
    <row r="210" spans="11:11" s="28" customFormat="1" x14ac:dyDescent="0.2">
      <c r="K210" s="42"/>
    </row>
    <row r="211" spans="11:11" s="28" customFormat="1" x14ac:dyDescent="0.2">
      <c r="K211" s="42"/>
    </row>
    <row r="212" spans="11:11" s="28" customFormat="1" x14ac:dyDescent="0.2">
      <c r="K212" s="42"/>
    </row>
    <row r="213" spans="11:11" s="28" customFormat="1" x14ac:dyDescent="0.2">
      <c r="K213" s="42"/>
    </row>
    <row r="214" spans="11:11" s="28" customFormat="1" x14ac:dyDescent="0.2">
      <c r="K214" s="42"/>
    </row>
    <row r="215" spans="11:11" s="28" customFormat="1" x14ac:dyDescent="0.2">
      <c r="K215" s="42"/>
    </row>
    <row r="216" spans="11:11" s="28" customFormat="1" x14ac:dyDescent="0.2">
      <c r="K216" s="42"/>
    </row>
    <row r="217" spans="11:11" s="28" customFormat="1" x14ac:dyDescent="0.2">
      <c r="K217" s="42"/>
    </row>
    <row r="218" spans="11:11" s="28" customFormat="1" x14ac:dyDescent="0.2">
      <c r="K218" s="42"/>
    </row>
    <row r="219" spans="11:11" s="28" customFormat="1" x14ac:dyDescent="0.2">
      <c r="K219" s="42"/>
    </row>
    <row r="220" spans="11:11" s="28" customFormat="1" x14ac:dyDescent="0.2">
      <c r="K220" s="42"/>
    </row>
    <row r="221" spans="11:11" s="28" customFormat="1" x14ac:dyDescent="0.2">
      <c r="K221" s="42"/>
    </row>
    <row r="222" spans="11:11" s="28" customFormat="1" x14ac:dyDescent="0.2">
      <c r="K222" s="42"/>
    </row>
    <row r="223" spans="11:11" s="28" customFormat="1" x14ac:dyDescent="0.2">
      <c r="K223" s="42"/>
    </row>
    <row r="224" spans="11:11" s="28" customFormat="1" x14ac:dyDescent="0.2">
      <c r="K224" s="42"/>
    </row>
    <row r="225" spans="11:11" s="28" customFormat="1" x14ac:dyDescent="0.2">
      <c r="K225" s="42"/>
    </row>
    <row r="226" spans="11:11" s="28" customFormat="1" x14ac:dyDescent="0.2">
      <c r="K226" s="42"/>
    </row>
    <row r="227" spans="11:11" s="28" customFormat="1" x14ac:dyDescent="0.2">
      <c r="K227" s="42"/>
    </row>
    <row r="228" spans="11:11" s="28" customFormat="1" x14ac:dyDescent="0.2">
      <c r="K228" s="42"/>
    </row>
    <row r="229" spans="11:11" s="28" customFormat="1" x14ac:dyDescent="0.2">
      <c r="K229" s="42"/>
    </row>
    <row r="230" spans="11:11" s="28" customFormat="1" x14ac:dyDescent="0.2">
      <c r="K230" s="42"/>
    </row>
    <row r="231" spans="11:11" s="28" customFormat="1" x14ac:dyDescent="0.2">
      <c r="K231" s="42"/>
    </row>
    <row r="232" spans="11:11" s="28" customFormat="1" x14ac:dyDescent="0.2">
      <c r="K232" s="42"/>
    </row>
    <row r="233" spans="11:11" s="28" customFormat="1" x14ac:dyDescent="0.2">
      <c r="K233" s="42"/>
    </row>
    <row r="234" spans="11:11" s="28" customFormat="1" x14ac:dyDescent="0.2">
      <c r="K234" s="42"/>
    </row>
    <row r="235" spans="11:11" s="28" customFormat="1" x14ac:dyDescent="0.2">
      <c r="K235" s="42"/>
    </row>
    <row r="236" spans="11:11" s="28" customFormat="1" x14ac:dyDescent="0.2">
      <c r="K236" s="42"/>
    </row>
    <row r="237" spans="11:11" s="28" customFormat="1" x14ac:dyDescent="0.2">
      <c r="K237" s="42"/>
    </row>
    <row r="238" spans="11:11" s="28" customFormat="1" x14ac:dyDescent="0.2">
      <c r="K238" s="42"/>
    </row>
    <row r="239" spans="11:11" s="28" customFormat="1" x14ac:dyDescent="0.2">
      <c r="K239" s="42"/>
    </row>
    <row r="240" spans="11:11" s="28" customFormat="1" x14ac:dyDescent="0.2">
      <c r="K240" s="42"/>
    </row>
    <row r="241" spans="11:11" s="28" customFormat="1" x14ac:dyDescent="0.2">
      <c r="K241" s="42"/>
    </row>
    <row r="242" spans="11:11" s="28" customFormat="1" x14ac:dyDescent="0.2">
      <c r="K242" s="42"/>
    </row>
    <row r="243" spans="11:11" s="28" customFormat="1" x14ac:dyDescent="0.2">
      <c r="K243" s="42"/>
    </row>
    <row r="244" spans="11:11" s="28" customFormat="1" x14ac:dyDescent="0.2">
      <c r="K244" s="42"/>
    </row>
    <row r="245" spans="11:11" s="28" customFormat="1" x14ac:dyDescent="0.2">
      <c r="K245" s="42"/>
    </row>
    <row r="246" spans="11:11" s="28" customFormat="1" x14ac:dyDescent="0.2">
      <c r="K246" s="42"/>
    </row>
    <row r="247" spans="11:11" s="28" customFormat="1" x14ac:dyDescent="0.2">
      <c r="K247" s="42"/>
    </row>
    <row r="248" spans="11:11" s="28" customFormat="1" x14ac:dyDescent="0.2">
      <c r="K248" s="42"/>
    </row>
    <row r="249" spans="11:11" s="28" customFormat="1" x14ac:dyDescent="0.2">
      <c r="K249" s="42"/>
    </row>
    <row r="250" spans="11:11" s="28" customFormat="1" x14ac:dyDescent="0.2">
      <c r="K250" s="42"/>
    </row>
    <row r="251" spans="11:11" s="28" customFormat="1" x14ac:dyDescent="0.2">
      <c r="K251" s="42"/>
    </row>
    <row r="252" spans="11:11" s="28" customFormat="1" x14ac:dyDescent="0.2">
      <c r="K252" s="42"/>
    </row>
    <row r="253" spans="11:11" s="28" customFormat="1" x14ac:dyDescent="0.2">
      <c r="K253" s="42"/>
    </row>
    <row r="254" spans="11:11" s="28" customFormat="1" x14ac:dyDescent="0.2">
      <c r="K254" s="42"/>
    </row>
    <row r="255" spans="11:11" s="28" customFormat="1" x14ac:dyDescent="0.2">
      <c r="K255" s="42"/>
    </row>
    <row r="256" spans="11:11" s="28" customFormat="1" x14ac:dyDescent="0.2">
      <c r="K256" s="42"/>
    </row>
    <row r="257" spans="11:11" s="28" customFormat="1" x14ac:dyDescent="0.2">
      <c r="K257" s="42"/>
    </row>
    <row r="258" spans="11:11" s="28" customFormat="1" x14ac:dyDescent="0.2">
      <c r="K258" s="42"/>
    </row>
    <row r="259" spans="11:11" s="28" customFormat="1" x14ac:dyDescent="0.2">
      <c r="K259" s="42"/>
    </row>
    <row r="260" spans="11:11" s="28" customFormat="1" x14ac:dyDescent="0.2">
      <c r="K260" s="42"/>
    </row>
    <row r="261" spans="11:11" s="28" customFormat="1" x14ac:dyDescent="0.2">
      <c r="K261" s="42"/>
    </row>
    <row r="262" spans="11:11" s="28" customFormat="1" x14ac:dyDescent="0.2">
      <c r="K262" s="42"/>
    </row>
    <row r="263" spans="11:11" s="28" customFormat="1" x14ac:dyDescent="0.2">
      <c r="K263" s="42"/>
    </row>
    <row r="264" spans="11:11" s="28" customFormat="1" x14ac:dyDescent="0.2">
      <c r="K264" s="42"/>
    </row>
    <row r="265" spans="11:11" s="28" customFormat="1" x14ac:dyDescent="0.2">
      <c r="K265" s="42"/>
    </row>
    <row r="266" spans="11:11" s="28" customFormat="1" x14ac:dyDescent="0.2">
      <c r="K266" s="42"/>
    </row>
    <row r="267" spans="11:11" s="28" customFormat="1" x14ac:dyDescent="0.2">
      <c r="K267" s="42"/>
    </row>
    <row r="268" spans="11:11" s="28" customFormat="1" x14ac:dyDescent="0.2">
      <c r="K268" s="42"/>
    </row>
    <row r="269" spans="11:11" s="28" customFormat="1" x14ac:dyDescent="0.2">
      <c r="K269" s="42"/>
    </row>
    <row r="270" spans="11:11" s="28" customFormat="1" x14ac:dyDescent="0.2">
      <c r="K270" s="42"/>
    </row>
    <row r="271" spans="11:11" s="28" customFormat="1" x14ac:dyDescent="0.2">
      <c r="K271" s="42"/>
    </row>
    <row r="272" spans="11:11" s="28" customFormat="1" x14ac:dyDescent="0.2">
      <c r="K272" s="42"/>
    </row>
    <row r="273" spans="11:11" s="28" customFormat="1" x14ac:dyDescent="0.2">
      <c r="K273" s="42"/>
    </row>
    <row r="274" spans="11:11" s="28" customFormat="1" x14ac:dyDescent="0.2">
      <c r="K274" s="42"/>
    </row>
    <row r="275" spans="11:11" s="28" customFormat="1" x14ac:dyDescent="0.2">
      <c r="K275" s="42"/>
    </row>
    <row r="276" spans="11:11" s="28" customFormat="1" x14ac:dyDescent="0.2">
      <c r="K276" s="42"/>
    </row>
    <row r="277" spans="11:11" s="28" customFormat="1" x14ac:dyDescent="0.2">
      <c r="K277" s="42"/>
    </row>
    <row r="278" spans="11:11" s="28" customFormat="1" x14ac:dyDescent="0.2">
      <c r="K278" s="42"/>
    </row>
    <row r="279" spans="11:11" s="28" customFormat="1" x14ac:dyDescent="0.2">
      <c r="K279" s="42"/>
    </row>
    <row r="280" spans="11:11" s="28" customFormat="1" x14ac:dyDescent="0.2">
      <c r="K280" s="42"/>
    </row>
    <row r="281" spans="11:11" s="28" customFormat="1" x14ac:dyDescent="0.2">
      <c r="K281" s="42"/>
    </row>
    <row r="282" spans="11:11" s="28" customFormat="1" x14ac:dyDescent="0.2">
      <c r="K282" s="42"/>
    </row>
    <row r="283" spans="11:11" s="28" customFormat="1" x14ac:dyDescent="0.2">
      <c r="K283" s="42"/>
    </row>
    <row r="284" spans="11:11" s="28" customFormat="1" x14ac:dyDescent="0.2">
      <c r="K284" s="42"/>
    </row>
    <row r="285" spans="11:11" s="28" customFormat="1" x14ac:dyDescent="0.2">
      <c r="K285" s="42"/>
    </row>
    <row r="286" spans="11:11" s="28" customFormat="1" x14ac:dyDescent="0.2">
      <c r="K286" s="42"/>
    </row>
    <row r="287" spans="11:11" s="28" customFormat="1" x14ac:dyDescent="0.2">
      <c r="K287" s="42"/>
    </row>
    <row r="288" spans="11:11" s="28" customFormat="1" x14ac:dyDescent="0.2">
      <c r="K288" s="42"/>
    </row>
    <row r="289" spans="11:11" s="28" customFormat="1" x14ac:dyDescent="0.2">
      <c r="K289" s="42"/>
    </row>
    <row r="290" spans="11:11" s="28" customFormat="1" x14ac:dyDescent="0.2">
      <c r="K290" s="42"/>
    </row>
    <row r="291" spans="11:11" s="28" customFormat="1" x14ac:dyDescent="0.2">
      <c r="K291" s="42"/>
    </row>
    <row r="292" spans="11:11" s="28" customFormat="1" x14ac:dyDescent="0.2">
      <c r="K292" s="42"/>
    </row>
    <row r="293" spans="11:11" s="28" customFormat="1" x14ac:dyDescent="0.2">
      <c r="K293" s="42"/>
    </row>
    <row r="294" spans="11:11" s="28" customFormat="1" x14ac:dyDescent="0.2">
      <c r="K294" s="42"/>
    </row>
    <row r="295" spans="11:11" s="28" customFormat="1" x14ac:dyDescent="0.2">
      <c r="K295" s="42"/>
    </row>
    <row r="296" spans="11:11" s="28" customFormat="1" x14ac:dyDescent="0.2">
      <c r="K296" s="42"/>
    </row>
    <row r="297" spans="11:11" s="28" customFormat="1" x14ac:dyDescent="0.2">
      <c r="K297" s="42"/>
    </row>
    <row r="298" spans="11:11" s="28" customFormat="1" x14ac:dyDescent="0.2">
      <c r="K298" s="42"/>
    </row>
    <row r="299" spans="11:11" s="28" customFormat="1" x14ac:dyDescent="0.2">
      <c r="K299" s="42"/>
    </row>
    <row r="300" spans="11:11" s="28" customFormat="1" x14ac:dyDescent="0.2">
      <c r="K300" s="42"/>
    </row>
    <row r="301" spans="11:11" s="28" customFormat="1" x14ac:dyDescent="0.2">
      <c r="K301" s="42"/>
    </row>
    <row r="302" spans="11:11" s="28" customFormat="1" x14ac:dyDescent="0.2">
      <c r="K302" s="42"/>
    </row>
    <row r="303" spans="11:11" s="28" customFormat="1" x14ac:dyDescent="0.2">
      <c r="K303" s="42"/>
    </row>
    <row r="304" spans="11:11" s="28" customFormat="1" x14ac:dyDescent="0.2">
      <c r="K304" s="42"/>
    </row>
    <row r="305" spans="11:11" s="28" customFormat="1" x14ac:dyDescent="0.2">
      <c r="K305" s="42"/>
    </row>
    <row r="306" spans="11:11" s="28" customFormat="1" x14ac:dyDescent="0.2">
      <c r="K306" s="42"/>
    </row>
    <row r="307" spans="11:11" s="28" customFormat="1" x14ac:dyDescent="0.2">
      <c r="K307" s="42"/>
    </row>
    <row r="308" spans="11:11" s="28" customFormat="1" x14ac:dyDescent="0.2">
      <c r="K308" s="42"/>
    </row>
    <row r="309" spans="11:11" s="28" customFormat="1" x14ac:dyDescent="0.2">
      <c r="K309" s="42"/>
    </row>
    <row r="310" spans="11:11" s="28" customFormat="1" x14ac:dyDescent="0.2">
      <c r="K310" s="42"/>
    </row>
    <row r="311" spans="11:11" s="28" customFormat="1" x14ac:dyDescent="0.2">
      <c r="K311" s="42"/>
    </row>
    <row r="312" spans="11:11" s="28" customFormat="1" x14ac:dyDescent="0.2">
      <c r="K312" s="42"/>
    </row>
    <row r="313" spans="11:11" s="28" customFormat="1" x14ac:dyDescent="0.2">
      <c r="K313" s="42"/>
    </row>
    <row r="314" spans="11:11" s="28" customFormat="1" x14ac:dyDescent="0.2">
      <c r="K314" s="42"/>
    </row>
    <row r="315" spans="11:11" s="28" customFormat="1" x14ac:dyDescent="0.2">
      <c r="K315" s="42"/>
    </row>
    <row r="316" spans="11:11" s="28" customFormat="1" x14ac:dyDescent="0.2">
      <c r="K316" s="42"/>
    </row>
    <row r="317" spans="11:11" s="28" customFormat="1" x14ac:dyDescent="0.2">
      <c r="K317" s="42"/>
    </row>
    <row r="318" spans="11:11" s="28" customFormat="1" x14ac:dyDescent="0.2">
      <c r="K318" s="42"/>
    </row>
    <row r="319" spans="11:11" s="28" customFormat="1" x14ac:dyDescent="0.2">
      <c r="K319" s="42"/>
    </row>
    <row r="320" spans="11:11" s="28" customFormat="1" x14ac:dyDescent="0.2">
      <c r="K320" s="42"/>
    </row>
    <row r="321" spans="11:11" s="28" customFormat="1" x14ac:dyDescent="0.2">
      <c r="K321" s="42"/>
    </row>
    <row r="322" spans="11:11" s="28" customFormat="1" x14ac:dyDescent="0.2">
      <c r="K322" s="42"/>
    </row>
    <row r="323" spans="11:11" s="28" customFormat="1" x14ac:dyDescent="0.2">
      <c r="K323" s="42"/>
    </row>
    <row r="324" spans="11:11" s="28" customFormat="1" x14ac:dyDescent="0.2">
      <c r="K324" s="42"/>
    </row>
    <row r="325" spans="11:11" s="28" customFormat="1" x14ac:dyDescent="0.2">
      <c r="K325" s="42"/>
    </row>
    <row r="326" spans="11:11" s="28" customFormat="1" x14ac:dyDescent="0.2">
      <c r="K326" s="42"/>
    </row>
    <row r="327" spans="11:11" s="28" customFormat="1" x14ac:dyDescent="0.2">
      <c r="K327" s="42"/>
    </row>
    <row r="328" spans="11:11" s="28" customFormat="1" x14ac:dyDescent="0.2">
      <c r="K328" s="42"/>
    </row>
    <row r="329" spans="11:11" s="28" customFormat="1" x14ac:dyDescent="0.2">
      <c r="K329" s="42"/>
    </row>
    <row r="330" spans="11:11" s="28" customFormat="1" x14ac:dyDescent="0.2">
      <c r="K330" s="42"/>
    </row>
    <row r="331" spans="11:11" s="28" customFormat="1" x14ac:dyDescent="0.2">
      <c r="K331" s="42"/>
    </row>
    <row r="332" spans="11:11" s="28" customFormat="1" x14ac:dyDescent="0.2">
      <c r="K332" s="42"/>
    </row>
    <row r="333" spans="11:11" s="28" customFormat="1" x14ac:dyDescent="0.2">
      <c r="K333" s="42"/>
    </row>
    <row r="334" spans="11:11" s="28" customFormat="1" x14ac:dyDescent="0.2">
      <c r="K334" s="42"/>
    </row>
    <row r="335" spans="11:11" s="28" customFormat="1" x14ac:dyDescent="0.2">
      <c r="K335" s="42"/>
    </row>
    <row r="336" spans="11:11" s="28" customFormat="1" x14ac:dyDescent="0.2">
      <c r="K336" s="42"/>
    </row>
    <row r="337" spans="11:11" s="28" customFormat="1" x14ac:dyDescent="0.2">
      <c r="K337" s="42"/>
    </row>
    <row r="338" spans="11:11" s="28" customFormat="1" x14ac:dyDescent="0.2">
      <c r="K338" s="42"/>
    </row>
    <row r="339" spans="11:11" s="28" customFormat="1" x14ac:dyDescent="0.2">
      <c r="K339" s="42"/>
    </row>
    <row r="340" spans="11:11" s="28" customFormat="1" x14ac:dyDescent="0.2">
      <c r="K340" s="42"/>
    </row>
    <row r="341" spans="11:11" s="28" customFormat="1" x14ac:dyDescent="0.2">
      <c r="K341" s="42"/>
    </row>
    <row r="342" spans="11:11" s="28" customFormat="1" x14ac:dyDescent="0.2">
      <c r="K342" s="42"/>
    </row>
    <row r="343" spans="11:11" s="28" customFormat="1" x14ac:dyDescent="0.2">
      <c r="K343" s="42"/>
    </row>
    <row r="344" spans="11:11" s="28" customFormat="1" x14ac:dyDescent="0.2">
      <c r="K344" s="42"/>
    </row>
    <row r="345" spans="11:11" s="28" customFormat="1" x14ac:dyDescent="0.2">
      <c r="K345" s="42"/>
    </row>
    <row r="346" spans="11:11" s="28" customFormat="1" x14ac:dyDescent="0.2">
      <c r="K346" s="42"/>
    </row>
    <row r="347" spans="11:11" s="28" customFormat="1" x14ac:dyDescent="0.2">
      <c r="K347" s="42"/>
    </row>
    <row r="348" spans="11:11" s="28" customFormat="1" x14ac:dyDescent="0.2">
      <c r="K348" s="42"/>
    </row>
    <row r="349" spans="11:11" s="28" customFormat="1" x14ac:dyDescent="0.2">
      <c r="K349" s="42"/>
    </row>
    <row r="350" spans="11:11" s="28" customFormat="1" x14ac:dyDescent="0.2">
      <c r="K350" s="42"/>
    </row>
    <row r="351" spans="11:11" s="28" customFormat="1" x14ac:dyDescent="0.2">
      <c r="K351" s="42"/>
    </row>
    <row r="352" spans="11:11" s="28" customFormat="1" x14ac:dyDescent="0.2">
      <c r="K352" s="42"/>
    </row>
    <row r="353" spans="11:11" s="28" customFormat="1" x14ac:dyDescent="0.2">
      <c r="K353" s="42"/>
    </row>
    <row r="354" spans="11:11" s="28" customFormat="1" x14ac:dyDescent="0.2">
      <c r="K354" s="42"/>
    </row>
    <row r="355" spans="11:11" s="28" customFormat="1" x14ac:dyDescent="0.2">
      <c r="K355" s="42"/>
    </row>
    <row r="356" spans="11:11" s="28" customFormat="1" x14ac:dyDescent="0.2">
      <c r="K356" s="42"/>
    </row>
    <row r="357" spans="11:11" s="28" customFormat="1" x14ac:dyDescent="0.2">
      <c r="K357" s="42"/>
    </row>
    <row r="358" spans="11:11" s="28" customFormat="1" x14ac:dyDescent="0.2">
      <c r="K358" s="42"/>
    </row>
    <row r="359" spans="11:11" s="28" customFormat="1" x14ac:dyDescent="0.2">
      <c r="K359" s="42"/>
    </row>
    <row r="360" spans="11:11" s="28" customFormat="1" x14ac:dyDescent="0.2">
      <c r="K360" s="42"/>
    </row>
    <row r="361" spans="11:11" s="28" customFormat="1" x14ac:dyDescent="0.2">
      <c r="K361" s="42"/>
    </row>
    <row r="362" spans="11:11" s="28" customFormat="1" x14ac:dyDescent="0.2">
      <c r="K362" s="42"/>
    </row>
    <row r="363" spans="11:11" s="28" customFormat="1" x14ac:dyDescent="0.2">
      <c r="K363" s="42"/>
    </row>
    <row r="364" spans="11:11" s="28" customFormat="1" x14ac:dyDescent="0.2">
      <c r="K364" s="42"/>
    </row>
    <row r="365" spans="11:11" s="28" customFormat="1" x14ac:dyDescent="0.2">
      <c r="K365" s="42"/>
    </row>
    <row r="366" spans="11:11" s="28" customFormat="1" x14ac:dyDescent="0.2">
      <c r="K366" s="42"/>
    </row>
    <row r="367" spans="11:11" s="28" customFormat="1" x14ac:dyDescent="0.2">
      <c r="K367" s="42"/>
    </row>
    <row r="368" spans="11:11" s="28" customFormat="1" x14ac:dyDescent="0.2">
      <c r="K368" s="42"/>
    </row>
    <row r="369" spans="11:11" s="28" customFormat="1" x14ac:dyDescent="0.2">
      <c r="K369" s="42"/>
    </row>
    <row r="370" spans="11:11" s="28" customFormat="1" x14ac:dyDescent="0.2">
      <c r="K370" s="42"/>
    </row>
    <row r="371" spans="11:11" s="28" customFormat="1" x14ac:dyDescent="0.2">
      <c r="K371" s="42"/>
    </row>
    <row r="372" spans="11:11" s="28" customFormat="1" x14ac:dyDescent="0.2">
      <c r="K372" s="42"/>
    </row>
    <row r="373" spans="11:11" s="28" customFormat="1" x14ac:dyDescent="0.2">
      <c r="K373" s="42"/>
    </row>
    <row r="374" spans="11:11" s="28" customFormat="1" x14ac:dyDescent="0.2">
      <c r="K374" s="42"/>
    </row>
  </sheetData>
  <mergeCells count="7">
    <mergeCell ref="C8:J8"/>
    <mergeCell ref="B10:C11"/>
    <mergeCell ref="D10:D11"/>
    <mergeCell ref="E10:E11"/>
    <mergeCell ref="F10:F11"/>
    <mergeCell ref="G10:H10"/>
    <mergeCell ref="I10:J10"/>
  </mergeCells>
  <pageMargins left="0.7" right="0.7" top="0.75" bottom="0.75" header="0.3" footer="0.3"/>
  <pageSetup scale="77" orientation="portrait" r:id="rId1"/>
  <colBreaks count="1" manualBreakCount="1">
    <brk id="12" max="52" man="1"/>
  </colBreaks>
  <drawing r:id="rId2"/>
  <legacyDrawing r:id="rId3"/>
  <oleObjects>
    <mc:AlternateContent xmlns:mc="http://schemas.openxmlformats.org/markup-compatibility/2006">
      <mc:Choice Requires="x14">
        <oleObject progId="MSPhotoEd.3" shapeId="717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47625</xdr:rowOff>
              </from>
              <to>
                <xdr:col>1</xdr:col>
                <xdr:colOff>247650</xdr:colOff>
                <xdr:row>3</xdr:row>
                <xdr:rowOff>104775</xdr:rowOff>
              </to>
            </anchor>
          </objectPr>
        </oleObject>
      </mc:Choice>
      <mc:Fallback>
        <oleObject progId="MSPhotoEd.3" shapeId="7171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T345"/>
  <sheetViews>
    <sheetView zoomScaleNormal="100" zoomScaleSheetLayoutView="100" workbookViewId="0">
      <selection activeCell="L2" sqref="L2:L3"/>
    </sheetView>
  </sheetViews>
  <sheetFormatPr defaultRowHeight="12.75" x14ac:dyDescent="0.2"/>
  <cols>
    <col min="1" max="1" width="3.28515625" style="28" customWidth="1"/>
    <col min="2" max="2" width="13.28515625" style="28" customWidth="1"/>
    <col min="3" max="3" width="9.42578125" style="28" bestFit="1" customWidth="1"/>
    <col min="4" max="4" width="10.85546875" style="28" bestFit="1" customWidth="1"/>
    <col min="5" max="5" width="7.5703125" style="28" bestFit="1" customWidth="1"/>
    <col min="6" max="6" width="10.85546875" style="28" bestFit="1" customWidth="1"/>
    <col min="7" max="7" width="7.5703125" style="28" bestFit="1" customWidth="1"/>
    <col min="8" max="8" width="10.85546875" style="28" bestFit="1" customWidth="1"/>
    <col min="9" max="9" width="7.5703125" style="28" bestFit="1" customWidth="1"/>
    <col min="10" max="10" width="5" style="28" customWidth="1"/>
    <col min="11" max="46" width="9.140625" style="28"/>
    <col min="47" max="16384" width="9.140625" style="15"/>
  </cols>
  <sheetData>
    <row r="3" spans="1:46" x14ac:dyDescent="0.2">
      <c r="H3" s="45"/>
      <c r="I3" s="45"/>
      <c r="J3" s="33" t="s">
        <v>119</v>
      </c>
      <c r="L3" s="33"/>
    </row>
    <row r="4" spans="1:46" s="19" customFormat="1" ht="9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</row>
    <row r="8" spans="1:46" x14ac:dyDescent="0.2">
      <c r="B8" s="192" t="s">
        <v>114</v>
      </c>
      <c r="C8" s="262" t="s">
        <v>94</v>
      </c>
      <c r="D8" s="262"/>
      <c r="E8" s="262"/>
      <c r="F8" s="262"/>
      <c r="G8" s="262"/>
      <c r="H8" s="262"/>
      <c r="I8" s="262"/>
      <c r="J8" s="41"/>
      <c r="K8" s="41"/>
      <c r="L8" s="41"/>
      <c r="M8" s="41"/>
      <c r="N8" s="41"/>
      <c r="O8" s="41"/>
      <c r="P8" s="41"/>
      <c r="Q8" s="41"/>
      <c r="R8" s="41"/>
    </row>
    <row r="9" spans="1:46" x14ac:dyDescent="0.2">
      <c r="J9" s="42"/>
    </row>
    <row r="10" spans="1:46" x14ac:dyDescent="0.2">
      <c r="A10" s="42"/>
      <c r="G10" s="82"/>
      <c r="H10" s="42"/>
      <c r="I10" s="42"/>
      <c r="J10" s="42"/>
    </row>
    <row r="11" spans="1:46" x14ac:dyDescent="0.2">
      <c r="A11" s="42"/>
      <c r="B11" s="58"/>
      <c r="C11" s="193" t="s">
        <v>44</v>
      </c>
      <c r="D11" s="194">
        <v>1989</v>
      </c>
      <c r="E11" s="194"/>
      <c r="F11" s="110">
        <v>1999</v>
      </c>
      <c r="G11" s="195"/>
      <c r="H11" s="110">
        <v>2010</v>
      </c>
      <c r="I11" s="196"/>
      <c r="J11" s="42"/>
    </row>
    <row r="12" spans="1:46" x14ac:dyDescent="0.2">
      <c r="A12" s="42"/>
      <c r="B12" s="59" t="s">
        <v>45</v>
      </c>
      <c r="C12" s="197" t="s">
        <v>46</v>
      </c>
      <c r="D12" s="198" t="s">
        <v>47</v>
      </c>
      <c r="E12" s="199" t="s">
        <v>48</v>
      </c>
      <c r="F12" s="150" t="s">
        <v>47</v>
      </c>
      <c r="G12" s="199" t="s">
        <v>48</v>
      </c>
      <c r="H12" s="150" t="s">
        <v>47</v>
      </c>
      <c r="I12" s="150" t="s">
        <v>48</v>
      </c>
      <c r="J12" s="42"/>
    </row>
    <row r="13" spans="1:46" x14ac:dyDescent="0.2">
      <c r="A13" s="42"/>
      <c r="B13" s="62"/>
      <c r="C13" s="200"/>
      <c r="D13" s="201"/>
      <c r="E13" s="202"/>
      <c r="F13" s="90"/>
      <c r="G13" s="202"/>
      <c r="H13" s="203"/>
      <c r="I13" s="204"/>
      <c r="J13" s="42"/>
    </row>
    <row r="14" spans="1:46" x14ac:dyDescent="0.2">
      <c r="A14" s="42"/>
      <c r="B14" s="62" t="s">
        <v>1</v>
      </c>
      <c r="C14" s="205">
        <v>102</v>
      </c>
      <c r="D14" s="31">
        <v>25355</v>
      </c>
      <c r="E14" s="31">
        <f>D14/C14</f>
        <v>248.57843137254903</v>
      </c>
      <c r="F14" s="206">
        <v>39410</v>
      </c>
      <c r="G14" s="207">
        <f>F14/C14</f>
        <v>386.37254901960785</v>
      </c>
      <c r="H14" s="208">
        <v>55036</v>
      </c>
      <c r="I14" s="129">
        <f>H14/C14</f>
        <v>539.56862745098044</v>
      </c>
      <c r="J14" s="42"/>
    </row>
    <row r="15" spans="1:46" x14ac:dyDescent="0.2">
      <c r="A15" s="42"/>
      <c r="B15" s="42"/>
      <c r="C15" s="184"/>
      <c r="D15" s="185"/>
      <c r="E15" s="209"/>
      <c r="F15" s="42"/>
      <c r="G15" s="209"/>
      <c r="H15" s="210"/>
      <c r="I15" s="129"/>
      <c r="J15" s="42"/>
    </row>
    <row r="16" spans="1:46" x14ac:dyDescent="0.2">
      <c r="A16" s="42"/>
      <c r="B16" s="42" t="s">
        <v>49</v>
      </c>
      <c r="C16" s="205">
        <v>76</v>
      </c>
      <c r="D16" s="211">
        <v>23881</v>
      </c>
      <c r="E16" s="212">
        <f>+D16/C16</f>
        <v>314.2236842105263</v>
      </c>
      <c r="F16" s="31">
        <v>37473</v>
      </c>
      <c r="G16" s="207">
        <f>+F16/C16</f>
        <v>493.06578947368422</v>
      </c>
      <c r="H16" s="210">
        <v>52740</v>
      </c>
      <c r="I16" s="129">
        <f>H16/C16</f>
        <v>693.9473684210526</v>
      </c>
      <c r="J16" s="42"/>
    </row>
    <row r="17" spans="1:10" x14ac:dyDescent="0.2">
      <c r="A17" s="42"/>
      <c r="B17" s="42" t="s">
        <v>50</v>
      </c>
      <c r="C17" s="205">
        <v>15</v>
      </c>
      <c r="D17" s="211">
        <v>1441</v>
      </c>
      <c r="E17" s="212">
        <f>+D17/C17</f>
        <v>96.066666666666663</v>
      </c>
      <c r="F17" s="31">
        <v>1822</v>
      </c>
      <c r="G17" s="207">
        <f>+F17/C17</f>
        <v>121.46666666666667</v>
      </c>
      <c r="H17" s="210">
        <v>2098</v>
      </c>
      <c r="I17" s="129">
        <f>H17/C17</f>
        <v>139.86666666666667</v>
      </c>
      <c r="J17" s="42"/>
    </row>
    <row r="18" spans="1:10" x14ac:dyDescent="0.2">
      <c r="A18" s="42"/>
      <c r="B18" s="42" t="s">
        <v>51</v>
      </c>
      <c r="C18" s="205">
        <v>11</v>
      </c>
      <c r="D18" s="211">
        <v>33</v>
      </c>
      <c r="E18" s="212">
        <f>+D18/C18</f>
        <v>3</v>
      </c>
      <c r="F18" s="31">
        <v>115</v>
      </c>
      <c r="G18" s="207">
        <f>+F18/C18</f>
        <v>10.454545454545455</v>
      </c>
      <c r="H18" s="210">
        <v>198</v>
      </c>
      <c r="I18" s="129">
        <f>H18/C18</f>
        <v>18</v>
      </c>
      <c r="J18" s="42"/>
    </row>
    <row r="19" spans="1:10" x14ac:dyDescent="0.2">
      <c r="A19" s="42"/>
      <c r="B19" s="82"/>
      <c r="C19" s="213"/>
      <c r="D19" s="214"/>
      <c r="E19" s="215"/>
      <c r="F19" s="82"/>
      <c r="G19" s="216"/>
      <c r="H19" s="217"/>
      <c r="I19" s="218"/>
      <c r="J19" s="42"/>
    </row>
    <row r="20" spans="1:10" x14ac:dyDescent="0.2">
      <c r="A20" s="42"/>
      <c r="B20" s="42"/>
      <c r="C20" s="130"/>
      <c r="D20" s="130"/>
      <c r="E20" s="130"/>
      <c r="F20" s="130"/>
      <c r="G20" s="130"/>
      <c r="H20" s="42"/>
      <c r="I20" s="42"/>
      <c r="J20" s="42"/>
    </row>
    <row r="21" spans="1:10" x14ac:dyDescent="0.2">
      <c r="B21" s="46" t="s">
        <v>42</v>
      </c>
      <c r="J21" s="42"/>
    </row>
    <row r="22" spans="1:10" x14ac:dyDescent="0.2">
      <c r="B22" s="45" t="s">
        <v>111</v>
      </c>
    </row>
    <row r="23" spans="1:10" x14ac:dyDescent="0.2">
      <c r="B23" s="45"/>
    </row>
    <row r="24" spans="1:10" x14ac:dyDescent="0.2">
      <c r="B24" s="74" t="s">
        <v>39</v>
      </c>
    </row>
    <row r="50" spans="1:46" s="12" customFormat="1" ht="12.75" customHeight="1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</row>
    <row r="51" spans="1:46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</row>
    <row r="52" spans="1:46" s="28" customFormat="1" x14ac:dyDescent="0.2"/>
    <row r="53" spans="1:46" s="28" customFormat="1" x14ac:dyDescent="0.2"/>
    <row r="54" spans="1:46" s="28" customFormat="1" x14ac:dyDescent="0.2"/>
    <row r="55" spans="1:46" s="28" customFormat="1" x14ac:dyDescent="0.2"/>
    <row r="56" spans="1:46" s="28" customFormat="1" x14ac:dyDescent="0.2"/>
    <row r="57" spans="1:46" s="28" customFormat="1" x14ac:dyDescent="0.2"/>
    <row r="58" spans="1:46" s="28" customFormat="1" x14ac:dyDescent="0.2"/>
    <row r="59" spans="1:46" s="28" customFormat="1" x14ac:dyDescent="0.2"/>
    <row r="60" spans="1:46" s="28" customFormat="1" x14ac:dyDescent="0.2"/>
    <row r="61" spans="1:46" s="28" customFormat="1" x14ac:dyDescent="0.2"/>
    <row r="62" spans="1:46" s="28" customFormat="1" x14ac:dyDescent="0.2"/>
    <row r="63" spans="1:46" s="28" customFormat="1" x14ac:dyDescent="0.2"/>
    <row r="64" spans="1:46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  <row r="110" s="28" customFormat="1" x14ac:dyDescent="0.2"/>
    <row r="111" s="28" customFormat="1" x14ac:dyDescent="0.2"/>
    <row r="112" s="28" customFormat="1" x14ac:dyDescent="0.2"/>
    <row r="113" s="28" customFormat="1" x14ac:dyDescent="0.2"/>
    <row r="114" s="28" customFormat="1" x14ac:dyDescent="0.2"/>
    <row r="115" s="28" customFormat="1" x14ac:dyDescent="0.2"/>
    <row r="116" s="28" customFormat="1" x14ac:dyDescent="0.2"/>
    <row r="117" s="28" customFormat="1" x14ac:dyDescent="0.2"/>
    <row r="118" s="28" customFormat="1" x14ac:dyDescent="0.2"/>
    <row r="119" s="28" customFormat="1" x14ac:dyDescent="0.2"/>
    <row r="120" s="28" customFormat="1" x14ac:dyDescent="0.2"/>
    <row r="121" s="28" customFormat="1" x14ac:dyDescent="0.2"/>
    <row r="122" s="28" customFormat="1" x14ac:dyDescent="0.2"/>
    <row r="123" s="28" customFormat="1" x14ac:dyDescent="0.2"/>
    <row r="124" s="28" customFormat="1" x14ac:dyDescent="0.2"/>
    <row r="125" s="28" customFormat="1" x14ac:dyDescent="0.2"/>
    <row r="126" s="28" customFormat="1" x14ac:dyDescent="0.2"/>
    <row r="127" s="28" customFormat="1" x14ac:dyDescent="0.2"/>
    <row r="128" s="28" customFormat="1" x14ac:dyDescent="0.2"/>
    <row r="129" s="28" customFormat="1" x14ac:dyDescent="0.2"/>
    <row r="130" s="28" customFormat="1" x14ac:dyDescent="0.2"/>
    <row r="131" s="28" customFormat="1" x14ac:dyDescent="0.2"/>
    <row r="132" s="28" customFormat="1" x14ac:dyDescent="0.2"/>
    <row r="133" s="28" customFormat="1" x14ac:dyDescent="0.2"/>
    <row r="134" s="28" customFormat="1" x14ac:dyDescent="0.2"/>
    <row r="135" s="28" customFormat="1" x14ac:dyDescent="0.2"/>
    <row r="136" s="28" customFormat="1" x14ac:dyDescent="0.2"/>
    <row r="137" s="28" customFormat="1" x14ac:dyDescent="0.2"/>
    <row r="138" s="28" customFormat="1" x14ac:dyDescent="0.2"/>
    <row r="139" s="28" customFormat="1" x14ac:dyDescent="0.2"/>
    <row r="140" s="28" customFormat="1" x14ac:dyDescent="0.2"/>
    <row r="141" s="28" customFormat="1" x14ac:dyDescent="0.2"/>
    <row r="142" s="28" customFormat="1" x14ac:dyDescent="0.2"/>
    <row r="143" s="28" customFormat="1" x14ac:dyDescent="0.2"/>
    <row r="144" s="28" customFormat="1" x14ac:dyDescent="0.2"/>
    <row r="145" s="28" customFormat="1" x14ac:dyDescent="0.2"/>
    <row r="146" s="28" customFormat="1" x14ac:dyDescent="0.2"/>
    <row r="147" s="28" customFormat="1" x14ac:dyDescent="0.2"/>
    <row r="148" s="28" customFormat="1" x14ac:dyDescent="0.2"/>
    <row r="149" s="28" customFormat="1" x14ac:dyDescent="0.2"/>
    <row r="150" s="28" customFormat="1" x14ac:dyDescent="0.2"/>
    <row r="151" s="28" customFormat="1" x14ac:dyDescent="0.2"/>
    <row r="152" s="28" customFormat="1" x14ac:dyDescent="0.2"/>
    <row r="153" s="28" customFormat="1" x14ac:dyDescent="0.2"/>
    <row r="154" s="28" customFormat="1" x14ac:dyDescent="0.2"/>
    <row r="155" s="28" customFormat="1" x14ac:dyDescent="0.2"/>
    <row r="156" s="28" customFormat="1" x14ac:dyDescent="0.2"/>
    <row r="157" s="28" customFormat="1" x14ac:dyDescent="0.2"/>
    <row r="158" s="28" customFormat="1" x14ac:dyDescent="0.2"/>
    <row r="159" s="28" customFormat="1" x14ac:dyDescent="0.2"/>
    <row r="160" s="28" customFormat="1" x14ac:dyDescent="0.2"/>
    <row r="161" s="28" customFormat="1" x14ac:dyDescent="0.2"/>
    <row r="162" s="28" customFormat="1" x14ac:dyDescent="0.2"/>
    <row r="163" s="28" customFormat="1" x14ac:dyDescent="0.2"/>
    <row r="164" s="28" customFormat="1" x14ac:dyDescent="0.2"/>
    <row r="165" s="28" customFormat="1" x14ac:dyDescent="0.2"/>
    <row r="166" s="28" customFormat="1" x14ac:dyDescent="0.2"/>
    <row r="167" s="28" customFormat="1" x14ac:dyDescent="0.2"/>
    <row r="168" s="28" customFormat="1" x14ac:dyDescent="0.2"/>
    <row r="169" s="28" customFormat="1" x14ac:dyDescent="0.2"/>
    <row r="170" s="28" customFormat="1" x14ac:dyDescent="0.2"/>
    <row r="171" s="28" customFormat="1" x14ac:dyDescent="0.2"/>
    <row r="172" s="28" customFormat="1" x14ac:dyDescent="0.2"/>
    <row r="173" s="28" customFormat="1" x14ac:dyDescent="0.2"/>
    <row r="174" s="28" customFormat="1" x14ac:dyDescent="0.2"/>
    <row r="175" s="28" customFormat="1" x14ac:dyDescent="0.2"/>
    <row r="176" s="28" customFormat="1" x14ac:dyDescent="0.2"/>
    <row r="177" s="28" customFormat="1" x14ac:dyDescent="0.2"/>
    <row r="178" s="28" customFormat="1" x14ac:dyDescent="0.2"/>
    <row r="179" s="28" customFormat="1" x14ac:dyDescent="0.2"/>
    <row r="180" s="28" customFormat="1" x14ac:dyDescent="0.2"/>
    <row r="181" s="28" customFormat="1" x14ac:dyDescent="0.2"/>
    <row r="182" s="28" customFormat="1" x14ac:dyDescent="0.2"/>
    <row r="183" s="28" customFormat="1" x14ac:dyDescent="0.2"/>
    <row r="184" s="28" customFormat="1" x14ac:dyDescent="0.2"/>
    <row r="185" s="28" customFormat="1" x14ac:dyDescent="0.2"/>
    <row r="186" s="28" customFormat="1" x14ac:dyDescent="0.2"/>
    <row r="187" s="28" customFormat="1" x14ac:dyDescent="0.2"/>
    <row r="188" s="28" customFormat="1" x14ac:dyDescent="0.2"/>
    <row r="189" s="28" customFormat="1" x14ac:dyDescent="0.2"/>
    <row r="190" s="28" customFormat="1" x14ac:dyDescent="0.2"/>
    <row r="191" s="28" customFormat="1" x14ac:dyDescent="0.2"/>
    <row r="192" s="28" customFormat="1" x14ac:dyDescent="0.2"/>
    <row r="193" s="28" customFormat="1" x14ac:dyDescent="0.2"/>
    <row r="194" s="28" customFormat="1" x14ac:dyDescent="0.2"/>
    <row r="195" s="28" customFormat="1" x14ac:dyDescent="0.2"/>
    <row r="196" s="28" customFormat="1" x14ac:dyDescent="0.2"/>
    <row r="197" s="28" customFormat="1" x14ac:dyDescent="0.2"/>
    <row r="198" s="28" customFormat="1" x14ac:dyDescent="0.2"/>
    <row r="199" s="28" customFormat="1" x14ac:dyDescent="0.2"/>
    <row r="200" s="28" customFormat="1" x14ac:dyDescent="0.2"/>
    <row r="201" s="28" customFormat="1" x14ac:dyDescent="0.2"/>
    <row r="202" s="28" customFormat="1" x14ac:dyDescent="0.2"/>
    <row r="203" s="28" customFormat="1" x14ac:dyDescent="0.2"/>
    <row r="204" s="28" customFormat="1" x14ac:dyDescent="0.2"/>
    <row r="205" s="28" customFormat="1" x14ac:dyDescent="0.2"/>
    <row r="206" s="28" customFormat="1" x14ac:dyDescent="0.2"/>
    <row r="207" s="28" customFormat="1" x14ac:dyDescent="0.2"/>
    <row r="208" s="28" customFormat="1" x14ac:dyDescent="0.2"/>
    <row r="209" s="28" customFormat="1" x14ac:dyDescent="0.2"/>
    <row r="210" s="28" customFormat="1" x14ac:dyDescent="0.2"/>
    <row r="211" s="28" customFormat="1" x14ac:dyDescent="0.2"/>
    <row r="212" s="28" customFormat="1" x14ac:dyDescent="0.2"/>
    <row r="213" s="28" customFormat="1" x14ac:dyDescent="0.2"/>
    <row r="214" s="28" customFormat="1" x14ac:dyDescent="0.2"/>
    <row r="215" s="28" customFormat="1" x14ac:dyDescent="0.2"/>
    <row r="216" s="28" customFormat="1" x14ac:dyDescent="0.2"/>
    <row r="217" s="28" customFormat="1" x14ac:dyDescent="0.2"/>
    <row r="218" s="28" customFormat="1" x14ac:dyDescent="0.2"/>
    <row r="219" s="28" customFormat="1" x14ac:dyDescent="0.2"/>
    <row r="220" s="28" customFormat="1" x14ac:dyDescent="0.2"/>
    <row r="221" s="28" customFormat="1" x14ac:dyDescent="0.2"/>
    <row r="222" s="28" customFormat="1" x14ac:dyDescent="0.2"/>
    <row r="223" s="28" customFormat="1" x14ac:dyDescent="0.2"/>
    <row r="224" s="28" customFormat="1" x14ac:dyDescent="0.2"/>
    <row r="225" s="28" customFormat="1" x14ac:dyDescent="0.2"/>
    <row r="226" s="28" customFormat="1" x14ac:dyDescent="0.2"/>
    <row r="227" s="28" customFormat="1" x14ac:dyDescent="0.2"/>
    <row r="228" s="28" customFormat="1" x14ac:dyDescent="0.2"/>
    <row r="229" s="28" customFormat="1" x14ac:dyDescent="0.2"/>
    <row r="230" s="28" customFormat="1" x14ac:dyDescent="0.2"/>
    <row r="231" s="28" customFormat="1" x14ac:dyDescent="0.2"/>
    <row r="232" s="28" customFormat="1" x14ac:dyDescent="0.2"/>
    <row r="233" s="28" customFormat="1" x14ac:dyDescent="0.2"/>
    <row r="234" s="28" customFormat="1" x14ac:dyDescent="0.2"/>
    <row r="235" s="28" customFormat="1" x14ac:dyDescent="0.2"/>
    <row r="236" s="28" customFormat="1" x14ac:dyDescent="0.2"/>
    <row r="237" s="28" customFormat="1" x14ac:dyDescent="0.2"/>
    <row r="238" s="28" customFormat="1" x14ac:dyDescent="0.2"/>
    <row r="239" s="28" customFormat="1" x14ac:dyDescent="0.2"/>
    <row r="240" s="28" customFormat="1" x14ac:dyDescent="0.2"/>
    <row r="241" s="28" customFormat="1" x14ac:dyDescent="0.2"/>
    <row r="242" s="28" customFormat="1" x14ac:dyDescent="0.2"/>
    <row r="243" s="28" customFormat="1" x14ac:dyDescent="0.2"/>
    <row r="244" s="28" customFormat="1" x14ac:dyDescent="0.2"/>
    <row r="245" s="28" customFormat="1" x14ac:dyDescent="0.2"/>
    <row r="246" s="28" customFormat="1" x14ac:dyDescent="0.2"/>
    <row r="247" s="28" customFormat="1" x14ac:dyDescent="0.2"/>
    <row r="248" s="28" customFormat="1" x14ac:dyDescent="0.2"/>
    <row r="249" s="28" customFormat="1" x14ac:dyDescent="0.2"/>
    <row r="250" s="28" customFormat="1" x14ac:dyDescent="0.2"/>
    <row r="251" s="28" customFormat="1" x14ac:dyDescent="0.2"/>
    <row r="252" s="28" customFormat="1" x14ac:dyDescent="0.2"/>
    <row r="253" s="28" customFormat="1" x14ac:dyDescent="0.2"/>
    <row r="254" s="28" customFormat="1" x14ac:dyDescent="0.2"/>
    <row r="255" s="28" customFormat="1" x14ac:dyDescent="0.2"/>
    <row r="256" s="28" customFormat="1" x14ac:dyDescent="0.2"/>
    <row r="257" s="28" customFormat="1" x14ac:dyDescent="0.2"/>
    <row r="258" s="28" customFormat="1" x14ac:dyDescent="0.2"/>
    <row r="259" s="28" customFormat="1" x14ac:dyDescent="0.2"/>
    <row r="260" s="28" customFormat="1" x14ac:dyDescent="0.2"/>
    <row r="261" s="28" customFormat="1" x14ac:dyDescent="0.2"/>
    <row r="262" s="28" customFormat="1" x14ac:dyDescent="0.2"/>
    <row r="263" s="28" customFormat="1" x14ac:dyDescent="0.2"/>
    <row r="264" s="28" customFormat="1" x14ac:dyDescent="0.2"/>
    <row r="265" s="28" customFormat="1" x14ac:dyDescent="0.2"/>
    <row r="266" s="28" customFormat="1" x14ac:dyDescent="0.2"/>
    <row r="267" s="28" customFormat="1" x14ac:dyDescent="0.2"/>
    <row r="268" s="28" customFormat="1" x14ac:dyDescent="0.2"/>
    <row r="269" s="28" customFormat="1" x14ac:dyDescent="0.2"/>
    <row r="270" s="28" customFormat="1" x14ac:dyDescent="0.2"/>
    <row r="271" s="28" customFormat="1" x14ac:dyDescent="0.2"/>
    <row r="272" s="28" customFormat="1" x14ac:dyDescent="0.2"/>
    <row r="273" s="28" customFormat="1" x14ac:dyDescent="0.2"/>
    <row r="274" s="28" customFormat="1" x14ac:dyDescent="0.2"/>
    <row r="275" s="28" customFormat="1" x14ac:dyDescent="0.2"/>
    <row r="276" s="28" customFormat="1" x14ac:dyDescent="0.2"/>
    <row r="277" s="28" customFormat="1" x14ac:dyDescent="0.2"/>
    <row r="278" s="28" customFormat="1" x14ac:dyDescent="0.2"/>
    <row r="279" s="28" customFormat="1" x14ac:dyDescent="0.2"/>
    <row r="280" s="28" customFormat="1" x14ac:dyDescent="0.2"/>
    <row r="281" s="28" customFormat="1" x14ac:dyDescent="0.2"/>
    <row r="282" s="28" customFormat="1" x14ac:dyDescent="0.2"/>
    <row r="283" s="28" customFormat="1" x14ac:dyDescent="0.2"/>
    <row r="284" s="28" customFormat="1" x14ac:dyDescent="0.2"/>
    <row r="285" s="28" customFormat="1" x14ac:dyDescent="0.2"/>
    <row r="286" s="28" customFormat="1" x14ac:dyDescent="0.2"/>
    <row r="287" s="28" customFormat="1" x14ac:dyDescent="0.2"/>
    <row r="288" s="28" customFormat="1" x14ac:dyDescent="0.2"/>
    <row r="289" s="28" customFormat="1" x14ac:dyDescent="0.2"/>
    <row r="290" s="28" customFormat="1" x14ac:dyDescent="0.2"/>
    <row r="291" s="28" customFormat="1" x14ac:dyDescent="0.2"/>
    <row r="292" s="28" customFormat="1" x14ac:dyDescent="0.2"/>
    <row r="293" s="28" customFormat="1" x14ac:dyDescent="0.2"/>
    <row r="294" s="28" customFormat="1" x14ac:dyDescent="0.2"/>
    <row r="295" s="28" customFormat="1" x14ac:dyDescent="0.2"/>
    <row r="296" s="28" customFormat="1" x14ac:dyDescent="0.2"/>
    <row r="297" s="28" customFormat="1" x14ac:dyDescent="0.2"/>
    <row r="298" s="28" customFormat="1" x14ac:dyDescent="0.2"/>
    <row r="299" s="28" customFormat="1" x14ac:dyDescent="0.2"/>
    <row r="300" s="28" customFormat="1" x14ac:dyDescent="0.2"/>
    <row r="301" s="28" customFormat="1" x14ac:dyDescent="0.2"/>
    <row r="302" s="28" customFormat="1" x14ac:dyDescent="0.2"/>
    <row r="303" s="28" customFormat="1" x14ac:dyDescent="0.2"/>
    <row r="304" s="28" customFormat="1" x14ac:dyDescent="0.2"/>
    <row r="305" s="28" customFormat="1" x14ac:dyDescent="0.2"/>
    <row r="306" s="28" customFormat="1" x14ac:dyDescent="0.2"/>
    <row r="307" s="28" customFormat="1" x14ac:dyDescent="0.2"/>
    <row r="308" s="28" customFormat="1" x14ac:dyDescent="0.2"/>
    <row r="309" s="28" customFormat="1" x14ac:dyDescent="0.2"/>
    <row r="310" s="28" customFormat="1" x14ac:dyDescent="0.2"/>
    <row r="311" s="28" customFormat="1" x14ac:dyDescent="0.2"/>
    <row r="312" s="28" customFormat="1" x14ac:dyDescent="0.2"/>
    <row r="313" s="28" customFormat="1" x14ac:dyDescent="0.2"/>
    <row r="314" s="28" customFormat="1" x14ac:dyDescent="0.2"/>
    <row r="315" s="28" customFormat="1" x14ac:dyDescent="0.2"/>
    <row r="316" s="28" customFormat="1" x14ac:dyDescent="0.2"/>
    <row r="317" s="28" customFormat="1" x14ac:dyDescent="0.2"/>
    <row r="318" s="28" customFormat="1" x14ac:dyDescent="0.2"/>
    <row r="319" s="28" customFormat="1" x14ac:dyDescent="0.2"/>
    <row r="320" s="28" customFormat="1" x14ac:dyDescent="0.2"/>
    <row r="321" s="28" customFormat="1" x14ac:dyDescent="0.2"/>
    <row r="322" s="28" customFormat="1" x14ac:dyDescent="0.2"/>
    <row r="323" s="28" customFormat="1" x14ac:dyDescent="0.2"/>
    <row r="324" s="28" customFormat="1" x14ac:dyDescent="0.2"/>
    <row r="325" s="28" customFormat="1" x14ac:dyDescent="0.2"/>
    <row r="326" s="28" customFormat="1" x14ac:dyDescent="0.2"/>
    <row r="327" s="28" customFormat="1" x14ac:dyDescent="0.2"/>
    <row r="328" s="28" customFormat="1" x14ac:dyDescent="0.2"/>
    <row r="329" s="28" customFormat="1" x14ac:dyDescent="0.2"/>
    <row r="330" s="28" customFormat="1" x14ac:dyDescent="0.2"/>
    <row r="331" s="28" customFormat="1" x14ac:dyDescent="0.2"/>
    <row r="332" s="28" customFormat="1" x14ac:dyDescent="0.2"/>
    <row r="333" s="28" customFormat="1" x14ac:dyDescent="0.2"/>
    <row r="334" s="28" customFormat="1" x14ac:dyDescent="0.2"/>
    <row r="335" s="28" customFormat="1" x14ac:dyDescent="0.2"/>
    <row r="336" s="28" customFormat="1" x14ac:dyDescent="0.2"/>
    <row r="337" s="28" customFormat="1" x14ac:dyDescent="0.2"/>
    <row r="338" s="28" customFormat="1" x14ac:dyDescent="0.2"/>
    <row r="339" s="28" customFormat="1" x14ac:dyDescent="0.2"/>
    <row r="340" s="28" customFormat="1" x14ac:dyDescent="0.2"/>
    <row r="341" s="28" customFormat="1" x14ac:dyDescent="0.2"/>
    <row r="342" s="28" customFormat="1" x14ac:dyDescent="0.2"/>
    <row r="343" s="28" customFormat="1" x14ac:dyDescent="0.2"/>
    <row r="344" s="28" customFormat="1" x14ac:dyDescent="0.2"/>
    <row r="345" s="28" customFormat="1" x14ac:dyDescent="0.2"/>
  </sheetData>
  <mergeCells count="1">
    <mergeCell ref="C8:I8"/>
  </mergeCells>
  <pageMargins left="0.7" right="0.7" top="0.75" bottom="0.75" header="0.3" footer="0.3"/>
  <pageSetup orientation="portrait" r:id="rId1"/>
  <ignoredErrors>
    <ignoredError sqref="B8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8194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476250</xdr:colOff>
                <xdr:row>3</xdr:row>
                <xdr:rowOff>19050</xdr:rowOff>
              </to>
            </anchor>
          </objectPr>
        </oleObject>
      </mc:Choice>
      <mc:Fallback>
        <oleObject progId="MSPhotoEd.3" shapeId="8194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414"/>
  <sheetViews>
    <sheetView zoomScaleNormal="100" zoomScaleSheetLayoutView="100" workbookViewId="0">
      <selection activeCell="J3" sqref="J3"/>
    </sheetView>
  </sheetViews>
  <sheetFormatPr defaultRowHeight="15" x14ac:dyDescent="0.25"/>
  <cols>
    <col min="1" max="1" width="9.140625" style="27"/>
    <col min="2" max="2" width="15.28515625" style="27" customWidth="1"/>
    <col min="3" max="7" width="10.5703125" style="27" customWidth="1"/>
    <col min="8" max="8" width="9.85546875" style="27" customWidth="1"/>
    <col min="9" max="48" width="9.140625" style="27"/>
    <col min="49" max="16384" width="9.140625" style="13"/>
  </cols>
  <sheetData>
    <row r="1" spans="1:48" s="15" customFormat="1" ht="12.7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</row>
    <row r="2" spans="1:48" s="15" customFormat="1" ht="12.75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</row>
    <row r="3" spans="1:48" s="15" customFormat="1" ht="12.75" x14ac:dyDescent="0.2">
      <c r="A3" s="28"/>
      <c r="B3" s="28"/>
      <c r="C3" s="28"/>
      <c r="D3" s="28"/>
      <c r="E3" s="28"/>
      <c r="F3" s="28"/>
      <c r="G3" s="45"/>
      <c r="H3" s="33" t="s">
        <v>119</v>
      </c>
      <c r="I3" s="28"/>
      <c r="J3" s="28"/>
      <c r="K3" s="33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</row>
    <row r="4" spans="1:48" s="19" customFormat="1" ht="9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</row>
    <row r="8" spans="1:48" x14ac:dyDescent="0.25">
      <c r="B8" s="87">
        <v>1.1100000000000001</v>
      </c>
      <c r="C8" s="262" t="s">
        <v>141</v>
      </c>
      <c r="D8" s="262"/>
      <c r="E8" s="262"/>
      <c r="F8" s="262"/>
      <c r="G8" s="262"/>
      <c r="H8" s="41"/>
      <c r="I8" s="142"/>
    </row>
    <row r="9" spans="1:48" x14ac:dyDescent="0.25">
      <c r="B9" s="150"/>
      <c r="C9" s="150"/>
      <c r="D9" s="150"/>
      <c r="E9" s="150"/>
      <c r="F9" s="150"/>
      <c r="G9" s="150"/>
      <c r="H9" s="90"/>
      <c r="I9" s="42"/>
    </row>
    <row r="10" spans="1:48" x14ac:dyDescent="0.25">
      <c r="B10" s="59" t="s">
        <v>52</v>
      </c>
      <c r="C10" s="59">
        <v>1970</v>
      </c>
      <c r="D10" s="59">
        <v>1979</v>
      </c>
      <c r="E10" s="59">
        <v>1989</v>
      </c>
      <c r="F10" s="59">
        <v>1999</v>
      </c>
      <c r="G10" s="219">
        <v>2010</v>
      </c>
      <c r="H10" s="62"/>
      <c r="I10" s="42"/>
    </row>
    <row r="11" spans="1:48" x14ac:dyDescent="0.25">
      <c r="B11" s="46"/>
      <c r="C11" s="44"/>
      <c r="D11" s="44"/>
      <c r="E11" s="44"/>
      <c r="F11" s="44"/>
      <c r="G11" s="28"/>
      <c r="H11" s="28"/>
      <c r="I11" s="42"/>
    </row>
    <row r="12" spans="1:48" x14ac:dyDescent="0.25">
      <c r="B12" s="42" t="s">
        <v>53</v>
      </c>
      <c r="C12" s="49">
        <v>3882</v>
      </c>
      <c r="D12" s="49">
        <v>4854</v>
      </c>
      <c r="E12" s="49">
        <v>5758</v>
      </c>
      <c r="F12" s="49">
        <v>7600</v>
      </c>
      <c r="G12" s="49">
        <v>9968</v>
      </c>
      <c r="H12" s="49"/>
      <c r="I12" s="42"/>
    </row>
    <row r="13" spans="1:48" x14ac:dyDescent="0.25">
      <c r="B13" s="42"/>
      <c r="C13" s="49"/>
      <c r="D13" s="49"/>
      <c r="E13" s="49"/>
      <c r="F13" s="49"/>
      <c r="G13" s="49"/>
      <c r="H13" s="49"/>
      <c r="I13" s="42"/>
    </row>
    <row r="14" spans="1:48" x14ac:dyDescent="0.25">
      <c r="B14" s="42" t="s">
        <v>54</v>
      </c>
      <c r="C14" s="49">
        <v>5428</v>
      </c>
      <c r="D14" s="49">
        <v>10660</v>
      </c>
      <c r="E14" s="49">
        <v>17996</v>
      </c>
      <c r="F14" s="49">
        <v>29156</v>
      </c>
      <c r="G14" s="49">
        <v>42082</v>
      </c>
      <c r="H14" s="49"/>
      <c r="I14" s="42"/>
    </row>
    <row r="15" spans="1:48" x14ac:dyDescent="0.25">
      <c r="B15" s="42"/>
      <c r="C15" s="49"/>
      <c r="D15" s="49"/>
      <c r="E15" s="49"/>
      <c r="F15" s="49"/>
      <c r="G15" s="49"/>
      <c r="H15" s="49"/>
      <c r="I15" s="28"/>
    </row>
    <row r="16" spans="1:48" x14ac:dyDescent="0.25">
      <c r="B16" s="65" t="s">
        <v>20</v>
      </c>
      <c r="C16" s="49">
        <v>758</v>
      </c>
      <c r="D16" s="49">
        <v>1163</v>
      </c>
      <c r="E16" s="49">
        <v>1601</v>
      </c>
      <c r="F16" s="49">
        <v>2264</v>
      </c>
      <c r="G16" s="49">
        <v>2985</v>
      </c>
      <c r="H16" s="49"/>
      <c r="I16" s="28"/>
    </row>
    <row r="17" spans="2:10" x14ac:dyDescent="0.25">
      <c r="B17" s="42"/>
      <c r="C17" s="49"/>
      <c r="D17" s="49"/>
      <c r="E17" s="49"/>
      <c r="F17" s="49"/>
      <c r="G17" s="28"/>
      <c r="H17" s="28"/>
      <c r="I17" s="28"/>
    </row>
    <row r="18" spans="2:10" x14ac:dyDescent="0.25">
      <c r="B18" s="42" t="s">
        <v>55</v>
      </c>
      <c r="C18" s="42">
        <v>85.5</v>
      </c>
      <c r="D18" s="42">
        <v>56.4</v>
      </c>
      <c r="E18" s="42">
        <v>40.9</v>
      </c>
      <c r="F18" s="32">
        <v>33.831801344491701</v>
      </c>
      <c r="G18" s="220">
        <f>SUM(G12+G16)/G14*100</f>
        <v>30.780381160591226</v>
      </c>
      <c r="H18" s="220"/>
      <c r="I18" s="28"/>
    </row>
    <row r="19" spans="2:10" x14ac:dyDescent="0.25">
      <c r="B19" s="82"/>
      <c r="C19" s="221"/>
      <c r="D19" s="221"/>
      <c r="E19" s="221"/>
      <c r="F19" s="221" t="s">
        <v>56</v>
      </c>
      <c r="G19" s="82"/>
      <c r="H19" s="42"/>
      <c r="I19" s="28"/>
    </row>
    <row r="20" spans="2:10" x14ac:dyDescent="0.25">
      <c r="B20" s="42"/>
      <c r="C20" s="222"/>
      <c r="D20" s="222"/>
      <c r="E20" s="222"/>
      <c r="F20" s="222"/>
      <c r="G20" s="42"/>
      <c r="H20" s="42"/>
      <c r="I20" s="28"/>
    </row>
    <row r="21" spans="2:10" x14ac:dyDescent="0.25">
      <c r="B21" s="62" t="s">
        <v>42</v>
      </c>
      <c r="C21" s="42"/>
      <c r="D21" s="42"/>
      <c r="E21" s="222"/>
      <c r="F21" s="222"/>
      <c r="G21" s="222"/>
      <c r="H21" s="222"/>
      <c r="I21" s="222"/>
      <c r="J21" s="28"/>
    </row>
    <row r="22" spans="2:10" x14ac:dyDescent="0.25">
      <c r="B22" s="42" t="s">
        <v>57</v>
      </c>
      <c r="C22" s="42"/>
      <c r="D22" s="42"/>
      <c r="E22" s="223"/>
      <c r="F22" s="42"/>
      <c r="G22" s="42"/>
      <c r="H22" s="42"/>
      <c r="I22" s="32"/>
      <c r="J22" s="28"/>
    </row>
    <row r="23" spans="2:10" x14ac:dyDescent="0.25">
      <c r="B23" s="42" t="s">
        <v>131</v>
      </c>
      <c r="C23" s="42"/>
      <c r="D23" s="42"/>
      <c r="E23" s="223"/>
      <c r="F23" s="42"/>
      <c r="G23" s="42"/>
      <c r="H23" s="42"/>
      <c r="I23" s="32"/>
      <c r="J23" s="28"/>
    </row>
    <row r="24" spans="2:10" x14ac:dyDescent="0.25">
      <c r="B24" s="42"/>
      <c r="C24" s="42"/>
      <c r="D24" s="42"/>
      <c r="E24" s="223"/>
      <c r="F24" s="42"/>
      <c r="G24" s="42"/>
      <c r="H24" s="42"/>
      <c r="I24" s="32"/>
      <c r="J24" s="28"/>
    </row>
    <row r="25" spans="2:10" x14ac:dyDescent="0.25">
      <c r="B25" s="74" t="s">
        <v>39</v>
      </c>
      <c r="C25" s="119"/>
      <c r="D25" s="119"/>
      <c r="E25" s="119"/>
      <c r="F25" s="119"/>
      <c r="G25" s="119"/>
      <c r="H25" s="119"/>
      <c r="I25" s="119"/>
      <c r="J25" s="28"/>
    </row>
    <row r="26" spans="2:10" x14ac:dyDescent="0.25">
      <c r="B26" s="119"/>
      <c r="C26" s="119"/>
      <c r="D26" s="119"/>
      <c r="E26" s="119"/>
      <c r="F26" s="119"/>
      <c r="G26" s="119"/>
      <c r="H26" s="119"/>
      <c r="I26" s="119"/>
      <c r="J26" s="28"/>
    </row>
    <row r="44" spans="1:48" s="12" customFormat="1" ht="12.75" customHeight="1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</row>
    <row r="45" spans="1:48" x14ac:dyDescent="0.25">
      <c r="A45" s="224"/>
      <c r="B45" s="224"/>
      <c r="C45" s="224"/>
      <c r="D45" s="224"/>
      <c r="E45" s="224"/>
      <c r="F45" s="224"/>
      <c r="G45" s="224"/>
      <c r="H45" s="224"/>
    </row>
    <row r="46" spans="1:48" s="27" customFormat="1" x14ac:dyDescent="0.25"/>
    <row r="47" spans="1:48" s="27" customFormat="1" x14ac:dyDescent="0.25"/>
    <row r="48" spans="1:48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  <row r="59" s="27" customFormat="1" x14ac:dyDescent="0.25"/>
    <row r="60" s="27" customFormat="1" x14ac:dyDescent="0.25"/>
    <row r="61" s="27" customFormat="1" x14ac:dyDescent="0.25"/>
    <row r="62" s="27" customFormat="1" x14ac:dyDescent="0.25"/>
    <row r="63" s="27" customFormat="1" x14ac:dyDescent="0.25"/>
    <row r="64" s="27" customFormat="1" x14ac:dyDescent="0.25"/>
    <row r="65" s="27" customFormat="1" x14ac:dyDescent="0.25"/>
    <row r="66" s="27" customFormat="1" x14ac:dyDescent="0.25"/>
    <row r="67" s="27" customFormat="1" x14ac:dyDescent="0.25"/>
    <row r="68" s="27" customFormat="1" x14ac:dyDescent="0.25"/>
    <row r="69" s="27" customFormat="1" x14ac:dyDescent="0.25"/>
    <row r="70" s="27" customFormat="1" x14ac:dyDescent="0.25"/>
    <row r="71" s="27" customFormat="1" x14ac:dyDescent="0.25"/>
    <row r="72" s="27" customFormat="1" x14ac:dyDescent="0.25"/>
    <row r="73" s="27" customFormat="1" x14ac:dyDescent="0.25"/>
    <row r="74" s="27" customFormat="1" x14ac:dyDescent="0.25"/>
    <row r="75" s="27" customFormat="1" x14ac:dyDescent="0.25"/>
    <row r="76" s="27" customFormat="1" x14ac:dyDescent="0.25"/>
    <row r="77" s="27" customFormat="1" x14ac:dyDescent="0.25"/>
    <row r="78" s="27" customFormat="1" x14ac:dyDescent="0.25"/>
    <row r="79" s="27" customFormat="1" x14ac:dyDescent="0.25"/>
    <row r="80" s="27" customFormat="1" x14ac:dyDescent="0.25"/>
    <row r="81" s="27" customFormat="1" x14ac:dyDescent="0.25"/>
    <row r="82" s="27" customFormat="1" x14ac:dyDescent="0.25"/>
    <row r="83" s="27" customFormat="1" x14ac:dyDescent="0.25"/>
    <row r="84" s="27" customFormat="1" x14ac:dyDescent="0.25"/>
    <row r="85" s="27" customFormat="1" x14ac:dyDescent="0.25"/>
    <row r="86" s="27" customFormat="1" x14ac:dyDescent="0.25"/>
    <row r="87" s="27" customFormat="1" x14ac:dyDescent="0.25"/>
    <row r="88" s="27" customFormat="1" x14ac:dyDescent="0.25"/>
    <row r="89" s="27" customFormat="1" x14ac:dyDescent="0.25"/>
    <row r="90" s="27" customFormat="1" x14ac:dyDescent="0.25"/>
    <row r="91" s="27" customFormat="1" x14ac:dyDescent="0.25"/>
    <row r="92" s="27" customFormat="1" x14ac:dyDescent="0.25"/>
    <row r="93" s="27" customFormat="1" x14ac:dyDescent="0.25"/>
    <row r="94" s="27" customFormat="1" x14ac:dyDescent="0.25"/>
    <row r="95" s="27" customFormat="1" x14ac:dyDescent="0.25"/>
    <row r="96" s="27" customFormat="1" x14ac:dyDescent="0.25"/>
    <row r="97" s="27" customFormat="1" x14ac:dyDescent="0.25"/>
    <row r="98" s="27" customFormat="1" x14ac:dyDescent="0.25"/>
    <row r="99" s="27" customFormat="1" x14ac:dyDescent="0.25"/>
    <row r="100" s="27" customFormat="1" x14ac:dyDescent="0.25"/>
    <row r="101" s="27" customFormat="1" x14ac:dyDescent="0.25"/>
    <row r="102" s="27" customFormat="1" x14ac:dyDescent="0.25"/>
    <row r="103" s="27" customFormat="1" x14ac:dyDescent="0.25"/>
    <row r="104" s="27" customFormat="1" x14ac:dyDescent="0.25"/>
    <row r="105" s="27" customFormat="1" x14ac:dyDescent="0.25"/>
    <row r="106" s="27" customFormat="1" x14ac:dyDescent="0.25"/>
    <row r="107" s="27" customFormat="1" x14ac:dyDescent="0.25"/>
    <row r="108" s="27" customFormat="1" x14ac:dyDescent="0.25"/>
    <row r="109" s="27" customFormat="1" x14ac:dyDescent="0.25"/>
    <row r="110" s="27" customFormat="1" x14ac:dyDescent="0.25"/>
    <row r="111" s="27" customFormat="1" x14ac:dyDescent="0.25"/>
    <row r="112" s="27" customFormat="1" x14ac:dyDescent="0.25"/>
    <row r="113" s="27" customFormat="1" x14ac:dyDescent="0.25"/>
    <row r="114" s="27" customFormat="1" x14ac:dyDescent="0.25"/>
    <row r="115" s="27" customFormat="1" x14ac:dyDescent="0.25"/>
    <row r="116" s="27" customFormat="1" x14ac:dyDescent="0.25"/>
    <row r="117" s="27" customFormat="1" x14ac:dyDescent="0.25"/>
    <row r="118" s="27" customFormat="1" x14ac:dyDescent="0.25"/>
    <row r="119" s="27" customFormat="1" x14ac:dyDescent="0.25"/>
    <row r="120" s="27" customFormat="1" x14ac:dyDescent="0.25"/>
    <row r="121" s="27" customFormat="1" x14ac:dyDescent="0.25"/>
    <row r="122" s="27" customFormat="1" x14ac:dyDescent="0.25"/>
    <row r="123" s="27" customFormat="1" x14ac:dyDescent="0.25"/>
    <row r="124" s="27" customFormat="1" x14ac:dyDescent="0.25"/>
    <row r="125" s="27" customFormat="1" x14ac:dyDescent="0.25"/>
    <row r="126" s="27" customFormat="1" x14ac:dyDescent="0.25"/>
    <row r="127" s="27" customFormat="1" x14ac:dyDescent="0.25"/>
    <row r="128" s="27" customFormat="1" x14ac:dyDescent="0.25"/>
    <row r="129" s="27" customFormat="1" x14ac:dyDescent="0.25"/>
    <row r="130" s="27" customFormat="1" x14ac:dyDescent="0.25"/>
    <row r="131" s="27" customFormat="1" x14ac:dyDescent="0.25"/>
    <row r="132" s="27" customFormat="1" x14ac:dyDescent="0.25"/>
    <row r="133" s="27" customFormat="1" x14ac:dyDescent="0.25"/>
    <row r="134" s="27" customFormat="1" x14ac:dyDescent="0.25"/>
    <row r="135" s="27" customFormat="1" x14ac:dyDescent="0.25"/>
    <row r="136" s="27" customFormat="1" x14ac:dyDescent="0.25"/>
    <row r="137" s="27" customFormat="1" x14ac:dyDescent="0.25"/>
    <row r="138" s="27" customFormat="1" x14ac:dyDescent="0.25"/>
    <row r="139" s="27" customFormat="1" x14ac:dyDescent="0.25"/>
    <row r="140" s="27" customFormat="1" x14ac:dyDescent="0.25"/>
    <row r="141" s="27" customFormat="1" x14ac:dyDescent="0.25"/>
    <row r="142" s="27" customFormat="1" x14ac:dyDescent="0.25"/>
    <row r="143" s="27" customFormat="1" x14ac:dyDescent="0.25"/>
    <row r="144" s="27" customFormat="1" x14ac:dyDescent="0.25"/>
    <row r="145" s="27" customFormat="1" x14ac:dyDescent="0.25"/>
    <row r="146" s="27" customFormat="1" x14ac:dyDescent="0.25"/>
    <row r="147" s="27" customFormat="1" x14ac:dyDescent="0.25"/>
    <row r="148" s="27" customFormat="1" x14ac:dyDescent="0.25"/>
    <row r="149" s="27" customFormat="1" x14ac:dyDescent="0.25"/>
    <row r="150" s="27" customFormat="1" x14ac:dyDescent="0.25"/>
    <row r="151" s="27" customFormat="1" x14ac:dyDescent="0.25"/>
    <row r="152" s="27" customFormat="1" x14ac:dyDescent="0.25"/>
    <row r="153" s="27" customFormat="1" x14ac:dyDescent="0.25"/>
    <row r="154" s="27" customFormat="1" x14ac:dyDescent="0.25"/>
    <row r="155" s="27" customFormat="1" x14ac:dyDescent="0.25"/>
    <row r="156" s="27" customFormat="1" x14ac:dyDescent="0.25"/>
    <row r="157" s="27" customFormat="1" x14ac:dyDescent="0.25"/>
    <row r="158" s="27" customFormat="1" x14ac:dyDescent="0.25"/>
    <row r="159" s="27" customFormat="1" x14ac:dyDescent="0.25"/>
    <row r="160" s="27" customFormat="1" x14ac:dyDescent="0.25"/>
    <row r="161" s="27" customFormat="1" x14ac:dyDescent="0.25"/>
    <row r="162" s="27" customFormat="1" x14ac:dyDescent="0.25"/>
    <row r="163" s="27" customFormat="1" x14ac:dyDescent="0.25"/>
    <row r="164" s="27" customFormat="1" x14ac:dyDescent="0.25"/>
    <row r="165" s="27" customFormat="1" x14ac:dyDescent="0.25"/>
    <row r="166" s="27" customFormat="1" x14ac:dyDescent="0.25"/>
    <row r="167" s="27" customFormat="1" x14ac:dyDescent="0.25"/>
    <row r="168" s="27" customFormat="1" x14ac:dyDescent="0.25"/>
    <row r="169" s="27" customFormat="1" x14ac:dyDescent="0.25"/>
    <row r="170" s="27" customFormat="1" x14ac:dyDescent="0.25"/>
    <row r="171" s="27" customFormat="1" x14ac:dyDescent="0.25"/>
    <row r="172" s="27" customFormat="1" x14ac:dyDescent="0.25"/>
    <row r="173" s="27" customFormat="1" x14ac:dyDescent="0.25"/>
    <row r="174" s="27" customFormat="1" x14ac:dyDescent="0.25"/>
    <row r="175" s="27" customFormat="1" x14ac:dyDescent="0.25"/>
    <row r="176" s="27" customFormat="1" x14ac:dyDescent="0.25"/>
    <row r="177" s="27" customFormat="1" x14ac:dyDescent="0.25"/>
    <row r="178" s="27" customFormat="1" x14ac:dyDescent="0.25"/>
    <row r="179" s="27" customFormat="1" x14ac:dyDescent="0.25"/>
    <row r="180" s="27" customFormat="1" x14ac:dyDescent="0.25"/>
    <row r="181" s="27" customFormat="1" x14ac:dyDescent="0.25"/>
    <row r="182" s="27" customFormat="1" x14ac:dyDescent="0.25"/>
    <row r="183" s="27" customFormat="1" x14ac:dyDescent="0.25"/>
    <row r="184" s="27" customFormat="1" x14ac:dyDescent="0.25"/>
    <row r="185" s="27" customFormat="1" x14ac:dyDescent="0.25"/>
    <row r="186" s="27" customFormat="1" x14ac:dyDescent="0.25"/>
    <row r="187" s="27" customFormat="1" x14ac:dyDescent="0.25"/>
    <row r="188" s="27" customFormat="1" x14ac:dyDescent="0.25"/>
    <row r="189" s="27" customFormat="1" x14ac:dyDescent="0.25"/>
    <row r="190" s="27" customFormat="1" x14ac:dyDescent="0.25"/>
    <row r="191" s="27" customFormat="1" x14ac:dyDescent="0.25"/>
    <row r="192" s="27" customFormat="1" x14ac:dyDescent="0.25"/>
    <row r="193" s="27" customFormat="1" x14ac:dyDescent="0.25"/>
    <row r="194" s="27" customFormat="1" x14ac:dyDescent="0.25"/>
    <row r="195" s="27" customFormat="1" x14ac:dyDescent="0.25"/>
    <row r="196" s="27" customFormat="1" x14ac:dyDescent="0.25"/>
    <row r="197" s="27" customFormat="1" x14ac:dyDescent="0.25"/>
    <row r="198" s="27" customFormat="1" x14ac:dyDescent="0.25"/>
    <row r="199" s="27" customFormat="1" x14ac:dyDescent="0.25"/>
    <row r="200" s="27" customFormat="1" x14ac:dyDescent="0.25"/>
    <row r="201" s="27" customFormat="1" x14ac:dyDescent="0.25"/>
    <row r="202" s="27" customFormat="1" x14ac:dyDescent="0.25"/>
    <row r="203" s="27" customFormat="1" x14ac:dyDescent="0.25"/>
    <row r="204" s="27" customFormat="1" x14ac:dyDescent="0.25"/>
    <row r="205" s="27" customFormat="1" x14ac:dyDescent="0.25"/>
    <row r="206" s="27" customFormat="1" x14ac:dyDescent="0.25"/>
    <row r="207" s="27" customFormat="1" x14ac:dyDescent="0.25"/>
    <row r="208" s="27" customFormat="1" x14ac:dyDescent="0.25"/>
    <row r="209" s="27" customFormat="1" x14ac:dyDescent="0.25"/>
    <row r="210" s="27" customFormat="1" x14ac:dyDescent="0.25"/>
    <row r="211" s="27" customFormat="1" x14ac:dyDescent="0.25"/>
    <row r="212" s="27" customFormat="1" x14ac:dyDescent="0.25"/>
    <row r="213" s="27" customFormat="1" x14ac:dyDescent="0.25"/>
    <row r="214" s="27" customFormat="1" x14ac:dyDescent="0.25"/>
    <row r="215" s="27" customFormat="1" x14ac:dyDescent="0.25"/>
    <row r="216" s="27" customFormat="1" x14ac:dyDescent="0.25"/>
    <row r="217" s="27" customFormat="1" x14ac:dyDescent="0.25"/>
    <row r="218" s="27" customFormat="1" x14ac:dyDescent="0.25"/>
    <row r="219" s="27" customFormat="1" x14ac:dyDescent="0.25"/>
    <row r="220" s="27" customFormat="1" x14ac:dyDescent="0.25"/>
    <row r="221" s="27" customFormat="1" x14ac:dyDescent="0.25"/>
    <row r="222" s="27" customFormat="1" x14ac:dyDescent="0.25"/>
    <row r="223" s="27" customFormat="1" x14ac:dyDescent="0.25"/>
    <row r="224" s="27" customFormat="1" x14ac:dyDescent="0.25"/>
    <row r="225" s="27" customFormat="1" x14ac:dyDescent="0.25"/>
    <row r="226" s="27" customFormat="1" x14ac:dyDescent="0.25"/>
    <row r="227" s="27" customFormat="1" x14ac:dyDescent="0.25"/>
    <row r="228" s="27" customFormat="1" x14ac:dyDescent="0.25"/>
    <row r="229" s="27" customFormat="1" x14ac:dyDescent="0.25"/>
    <row r="230" s="27" customFormat="1" x14ac:dyDescent="0.25"/>
    <row r="231" s="27" customFormat="1" x14ac:dyDescent="0.25"/>
    <row r="232" s="27" customFormat="1" x14ac:dyDescent="0.25"/>
    <row r="233" s="27" customFormat="1" x14ac:dyDescent="0.25"/>
    <row r="234" s="27" customFormat="1" x14ac:dyDescent="0.25"/>
    <row r="235" s="27" customFormat="1" x14ac:dyDescent="0.25"/>
    <row r="236" s="27" customFormat="1" x14ac:dyDescent="0.25"/>
    <row r="237" s="27" customFormat="1" x14ac:dyDescent="0.25"/>
    <row r="238" s="27" customFormat="1" x14ac:dyDescent="0.25"/>
    <row r="239" s="27" customFormat="1" x14ac:dyDescent="0.25"/>
    <row r="240" s="27" customFormat="1" x14ac:dyDescent="0.25"/>
    <row r="241" s="27" customFormat="1" x14ac:dyDescent="0.25"/>
    <row r="242" s="27" customFormat="1" x14ac:dyDescent="0.25"/>
    <row r="243" s="27" customFormat="1" x14ac:dyDescent="0.25"/>
    <row r="244" s="27" customFormat="1" x14ac:dyDescent="0.25"/>
    <row r="245" s="27" customFormat="1" x14ac:dyDescent="0.25"/>
    <row r="246" s="27" customFormat="1" x14ac:dyDescent="0.25"/>
    <row r="247" s="27" customFormat="1" x14ac:dyDescent="0.25"/>
    <row r="248" s="27" customFormat="1" x14ac:dyDescent="0.25"/>
    <row r="249" s="27" customFormat="1" x14ac:dyDescent="0.25"/>
    <row r="250" s="27" customFormat="1" x14ac:dyDescent="0.25"/>
    <row r="251" s="27" customFormat="1" x14ac:dyDescent="0.25"/>
    <row r="252" s="27" customFormat="1" x14ac:dyDescent="0.25"/>
    <row r="253" s="27" customFormat="1" x14ac:dyDescent="0.25"/>
    <row r="254" s="27" customFormat="1" x14ac:dyDescent="0.25"/>
    <row r="255" s="27" customFormat="1" x14ac:dyDescent="0.25"/>
    <row r="256" s="27" customFormat="1" x14ac:dyDescent="0.25"/>
    <row r="257" s="27" customFormat="1" x14ac:dyDescent="0.25"/>
    <row r="258" s="27" customFormat="1" x14ac:dyDescent="0.25"/>
    <row r="259" s="27" customFormat="1" x14ac:dyDescent="0.25"/>
    <row r="260" s="27" customFormat="1" x14ac:dyDescent="0.25"/>
    <row r="261" s="27" customFormat="1" x14ac:dyDescent="0.25"/>
    <row r="262" s="27" customFormat="1" x14ac:dyDescent="0.25"/>
    <row r="263" s="27" customFormat="1" x14ac:dyDescent="0.25"/>
    <row r="264" s="27" customFormat="1" x14ac:dyDescent="0.25"/>
    <row r="265" s="27" customFormat="1" x14ac:dyDescent="0.25"/>
    <row r="266" s="27" customFormat="1" x14ac:dyDescent="0.25"/>
    <row r="267" s="27" customFormat="1" x14ac:dyDescent="0.25"/>
    <row r="268" s="27" customFormat="1" x14ac:dyDescent="0.25"/>
    <row r="269" s="27" customFormat="1" x14ac:dyDescent="0.25"/>
    <row r="270" s="27" customFormat="1" x14ac:dyDescent="0.25"/>
    <row r="271" s="27" customFormat="1" x14ac:dyDescent="0.25"/>
    <row r="272" s="27" customFormat="1" x14ac:dyDescent="0.25"/>
    <row r="273" s="27" customFormat="1" x14ac:dyDescent="0.25"/>
    <row r="274" s="27" customFormat="1" x14ac:dyDescent="0.25"/>
    <row r="275" s="27" customFormat="1" x14ac:dyDescent="0.25"/>
    <row r="276" s="27" customFormat="1" x14ac:dyDescent="0.25"/>
    <row r="277" s="27" customFormat="1" x14ac:dyDescent="0.25"/>
    <row r="278" s="27" customFormat="1" x14ac:dyDescent="0.25"/>
    <row r="279" s="27" customFormat="1" x14ac:dyDescent="0.25"/>
    <row r="280" s="27" customFormat="1" x14ac:dyDescent="0.25"/>
    <row r="281" s="27" customFormat="1" x14ac:dyDescent="0.25"/>
    <row r="282" s="27" customFormat="1" x14ac:dyDescent="0.25"/>
    <row r="283" s="27" customFormat="1" x14ac:dyDescent="0.25"/>
    <row r="284" s="27" customFormat="1" x14ac:dyDescent="0.25"/>
    <row r="285" s="27" customFormat="1" x14ac:dyDescent="0.25"/>
    <row r="286" s="27" customFormat="1" x14ac:dyDescent="0.25"/>
    <row r="287" s="27" customFormat="1" x14ac:dyDescent="0.25"/>
    <row r="288" s="27" customFormat="1" x14ac:dyDescent="0.25"/>
    <row r="289" s="27" customFormat="1" x14ac:dyDescent="0.25"/>
    <row r="290" s="27" customFormat="1" x14ac:dyDescent="0.25"/>
    <row r="291" s="27" customFormat="1" x14ac:dyDescent="0.25"/>
    <row r="292" s="27" customFormat="1" x14ac:dyDescent="0.25"/>
    <row r="293" s="27" customFormat="1" x14ac:dyDescent="0.25"/>
    <row r="294" s="27" customFormat="1" x14ac:dyDescent="0.25"/>
    <row r="295" s="27" customFormat="1" x14ac:dyDescent="0.25"/>
    <row r="296" s="27" customFormat="1" x14ac:dyDescent="0.25"/>
    <row r="297" s="27" customFormat="1" x14ac:dyDescent="0.25"/>
    <row r="298" s="27" customFormat="1" x14ac:dyDescent="0.25"/>
    <row r="299" s="27" customFormat="1" x14ac:dyDescent="0.25"/>
    <row r="300" s="27" customFormat="1" x14ac:dyDescent="0.25"/>
    <row r="301" s="27" customFormat="1" x14ac:dyDescent="0.25"/>
    <row r="302" s="27" customFormat="1" x14ac:dyDescent="0.25"/>
    <row r="303" s="27" customFormat="1" x14ac:dyDescent="0.25"/>
    <row r="304" s="27" customFormat="1" x14ac:dyDescent="0.25"/>
    <row r="305" s="27" customFormat="1" x14ac:dyDescent="0.25"/>
    <row r="306" s="27" customFormat="1" x14ac:dyDescent="0.25"/>
    <row r="307" s="27" customFormat="1" x14ac:dyDescent="0.25"/>
    <row r="308" s="27" customFormat="1" x14ac:dyDescent="0.25"/>
    <row r="309" s="27" customFormat="1" x14ac:dyDescent="0.25"/>
    <row r="310" s="27" customFormat="1" x14ac:dyDescent="0.25"/>
    <row r="311" s="27" customFormat="1" x14ac:dyDescent="0.25"/>
    <row r="312" s="27" customFormat="1" x14ac:dyDescent="0.25"/>
    <row r="313" s="27" customFormat="1" x14ac:dyDescent="0.25"/>
    <row r="314" s="27" customFormat="1" x14ac:dyDescent="0.25"/>
    <row r="315" s="27" customFormat="1" x14ac:dyDescent="0.25"/>
    <row r="316" s="27" customFormat="1" x14ac:dyDescent="0.25"/>
    <row r="317" s="27" customFormat="1" x14ac:dyDescent="0.25"/>
    <row r="318" s="27" customFormat="1" x14ac:dyDescent="0.25"/>
    <row r="319" s="27" customFormat="1" x14ac:dyDescent="0.25"/>
    <row r="320" s="27" customFormat="1" x14ac:dyDescent="0.25"/>
    <row r="321" s="27" customFormat="1" x14ac:dyDescent="0.25"/>
    <row r="322" s="27" customFormat="1" x14ac:dyDescent="0.25"/>
    <row r="323" s="27" customFormat="1" x14ac:dyDescent="0.25"/>
    <row r="324" s="27" customFormat="1" x14ac:dyDescent="0.25"/>
    <row r="325" s="27" customFormat="1" x14ac:dyDescent="0.25"/>
    <row r="326" s="27" customFormat="1" x14ac:dyDescent="0.25"/>
    <row r="327" s="27" customFormat="1" x14ac:dyDescent="0.25"/>
    <row r="328" s="27" customFormat="1" x14ac:dyDescent="0.25"/>
    <row r="329" s="27" customFormat="1" x14ac:dyDescent="0.25"/>
    <row r="330" s="27" customFormat="1" x14ac:dyDescent="0.25"/>
    <row r="331" s="27" customFormat="1" x14ac:dyDescent="0.25"/>
    <row r="332" s="27" customFormat="1" x14ac:dyDescent="0.25"/>
    <row r="333" s="27" customFormat="1" x14ac:dyDescent="0.25"/>
    <row r="334" s="27" customFormat="1" x14ac:dyDescent="0.25"/>
    <row r="335" s="27" customFormat="1" x14ac:dyDescent="0.25"/>
    <row r="336" s="27" customFormat="1" x14ac:dyDescent="0.25"/>
    <row r="337" s="27" customFormat="1" x14ac:dyDescent="0.25"/>
    <row r="338" s="27" customFormat="1" x14ac:dyDescent="0.25"/>
    <row r="339" s="27" customFormat="1" x14ac:dyDescent="0.25"/>
    <row r="340" s="27" customFormat="1" x14ac:dyDescent="0.25"/>
    <row r="341" s="27" customFormat="1" x14ac:dyDescent="0.25"/>
    <row r="342" s="27" customFormat="1" x14ac:dyDescent="0.25"/>
    <row r="343" s="27" customFormat="1" x14ac:dyDescent="0.25"/>
    <row r="344" s="27" customFormat="1" x14ac:dyDescent="0.25"/>
    <row r="345" s="27" customFormat="1" x14ac:dyDescent="0.25"/>
    <row r="346" s="27" customFormat="1" x14ac:dyDescent="0.25"/>
    <row r="347" s="27" customFormat="1" x14ac:dyDescent="0.25"/>
    <row r="348" s="27" customFormat="1" x14ac:dyDescent="0.25"/>
    <row r="349" s="27" customFormat="1" x14ac:dyDescent="0.25"/>
    <row r="350" s="27" customFormat="1" x14ac:dyDescent="0.25"/>
    <row r="351" s="27" customFormat="1" x14ac:dyDescent="0.25"/>
    <row r="352" s="27" customFormat="1" x14ac:dyDescent="0.25"/>
    <row r="353" s="27" customFormat="1" x14ac:dyDescent="0.25"/>
    <row r="354" s="27" customFormat="1" x14ac:dyDescent="0.25"/>
    <row r="355" s="27" customFormat="1" x14ac:dyDescent="0.25"/>
    <row r="356" s="27" customFormat="1" x14ac:dyDescent="0.25"/>
    <row r="357" s="27" customFormat="1" x14ac:dyDescent="0.25"/>
    <row r="358" s="27" customFormat="1" x14ac:dyDescent="0.25"/>
    <row r="359" s="27" customFormat="1" x14ac:dyDescent="0.25"/>
    <row r="360" s="27" customFormat="1" x14ac:dyDescent="0.25"/>
    <row r="361" s="27" customFormat="1" x14ac:dyDescent="0.25"/>
    <row r="362" s="27" customFormat="1" x14ac:dyDescent="0.25"/>
    <row r="363" s="27" customFormat="1" x14ac:dyDescent="0.25"/>
    <row r="364" s="27" customFormat="1" x14ac:dyDescent="0.25"/>
    <row r="365" s="27" customFormat="1" x14ac:dyDescent="0.25"/>
    <row r="366" s="27" customFormat="1" x14ac:dyDescent="0.25"/>
    <row r="367" s="27" customFormat="1" x14ac:dyDescent="0.25"/>
    <row r="368" s="27" customFormat="1" x14ac:dyDescent="0.25"/>
    <row r="369" s="27" customFormat="1" x14ac:dyDescent="0.25"/>
    <row r="370" s="27" customFormat="1" x14ac:dyDescent="0.25"/>
    <row r="371" s="27" customFormat="1" x14ac:dyDescent="0.25"/>
    <row r="372" s="27" customFormat="1" x14ac:dyDescent="0.25"/>
    <row r="373" s="27" customFormat="1" x14ac:dyDescent="0.25"/>
    <row r="374" s="27" customFormat="1" x14ac:dyDescent="0.25"/>
    <row r="375" s="27" customFormat="1" x14ac:dyDescent="0.25"/>
    <row r="376" s="27" customFormat="1" x14ac:dyDescent="0.25"/>
    <row r="377" s="27" customFormat="1" x14ac:dyDescent="0.25"/>
    <row r="378" s="27" customFormat="1" x14ac:dyDescent="0.25"/>
    <row r="379" s="27" customFormat="1" x14ac:dyDescent="0.25"/>
    <row r="380" s="27" customFormat="1" x14ac:dyDescent="0.25"/>
    <row r="381" s="27" customFormat="1" x14ac:dyDescent="0.25"/>
    <row r="382" s="27" customFormat="1" x14ac:dyDescent="0.25"/>
    <row r="383" s="27" customFormat="1" x14ac:dyDescent="0.25"/>
    <row r="384" s="27" customFormat="1" x14ac:dyDescent="0.25"/>
    <row r="385" s="27" customFormat="1" x14ac:dyDescent="0.25"/>
    <row r="386" s="27" customFormat="1" x14ac:dyDescent="0.25"/>
    <row r="387" s="27" customFormat="1" x14ac:dyDescent="0.25"/>
    <row r="388" s="27" customFormat="1" x14ac:dyDescent="0.25"/>
    <row r="389" s="27" customFormat="1" x14ac:dyDescent="0.25"/>
    <row r="390" s="27" customFormat="1" x14ac:dyDescent="0.25"/>
    <row r="391" s="27" customFormat="1" x14ac:dyDescent="0.25"/>
    <row r="392" s="27" customFormat="1" x14ac:dyDescent="0.25"/>
    <row r="393" s="27" customFormat="1" x14ac:dyDescent="0.25"/>
    <row r="394" s="27" customFormat="1" x14ac:dyDescent="0.25"/>
    <row r="395" s="27" customFormat="1" x14ac:dyDescent="0.25"/>
    <row r="396" s="27" customFormat="1" x14ac:dyDescent="0.25"/>
    <row r="397" s="27" customFormat="1" x14ac:dyDescent="0.25"/>
    <row r="398" s="27" customFormat="1" x14ac:dyDescent="0.25"/>
    <row r="399" s="27" customFormat="1" x14ac:dyDescent="0.25"/>
    <row r="400" s="27" customFormat="1" x14ac:dyDescent="0.25"/>
    <row r="401" s="27" customFormat="1" x14ac:dyDescent="0.25"/>
    <row r="402" s="27" customFormat="1" x14ac:dyDescent="0.25"/>
    <row r="403" s="27" customFormat="1" x14ac:dyDescent="0.25"/>
    <row r="404" s="27" customFormat="1" x14ac:dyDescent="0.25"/>
    <row r="405" s="27" customFormat="1" x14ac:dyDescent="0.25"/>
    <row r="406" s="27" customFormat="1" x14ac:dyDescent="0.25"/>
    <row r="407" s="27" customFormat="1" x14ac:dyDescent="0.25"/>
    <row r="408" s="27" customFormat="1" x14ac:dyDescent="0.25"/>
    <row r="409" s="27" customFormat="1" x14ac:dyDescent="0.25"/>
    <row r="410" s="27" customFormat="1" x14ac:dyDescent="0.25"/>
    <row r="411" s="27" customFormat="1" x14ac:dyDescent="0.25"/>
    <row r="412" s="27" customFormat="1" x14ac:dyDescent="0.25"/>
    <row r="413" s="27" customFormat="1" x14ac:dyDescent="0.25"/>
    <row r="414" s="27" customFormat="1" x14ac:dyDescent="0.25"/>
  </sheetData>
  <mergeCells count="1">
    <mergeCell ref="C8:G8"/>
  </mergeCells>
  <pageMargins left="0.7" right="0.7" top="0.75" bottom="0.75" header="0.3" footer="0.3"/>
  <pageSetup scale="85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9218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0</xdr:col>
                <xdr:colOff>600075</xdr:colOff>
                <xdr:row>2</xdr:row>
                <xdr:rowOff>114300</xdr:rowOff>
              </to>
            </anchor>
          </objectPr>
        </oleObject>
      </mc:Choice>
      <mc:Fallback>
        <oleObject progId="MSPhotoEd.3" shapeId="9218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BA610"/>
  <sheetViews>
    <sheetView zoomScaleNormal="100" zoomScaleSheetLayoutView="100" workbookViewId="0">
      <selection activeCell="H3" sqref="H3"/>
    </sheetView>
  </sheetViews>
  <sheetFormatPr defaultRowHeight="12.75" x14ac:dyDescent="0.2"/>
  <cols>
    <col min="1" max="1" width="3.7109375" style="28" customWidth="1"/>
    <col min="2" max="2" width="16.28515625" style="28" customWidth="1"/>
    <col min="3" max="3" width="12.5703125" style="28" bestFit="1" customWidth="1"/>
    <col min="4" max="4" width="17.42578125" style="28" bestFit="1" customWidth="1"/>
    <col min="5" max="5" width="18.42578125" style="28" bestFit="1" customWidth="1"/>
    <col min="6" max="6" width="12.85546875" style="28" bestFit="1" customWidth="1"/>
    <col min="7" max="53" width="9.140625" style="28"/>
    <col min="54" max="16384" width="9.140625" style="15"/>
  </cols>
  <sheetData>
    <row r="3" spans="1:53" x14ac:dyDescent="0.2">
      <c r="G3" s="33" t="s">
        <v>119</v>
      </c>
      <c r="K3" s="33"/>
    </row>
    <row r="4" spans="1:53" s="19" customFormat="1" ht="9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</row>
    <row r="8" spans="1:53" x14ac:dyDescent="0.2">
      <c r="B8" s="225">
        <v>1.1200000000000001</v>
      </c>
      <c r="C8" s="262" t="s">
        <v>137</v>
      </c>
      <c r="D8" s="262"/>
      <c r="E8" s="262"/>
      <c r="F8" s="262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</row>
    <row r="9" spans="1:53" x14ac:dyDescent="0.2">
      <c r="A9" s="46"/>
      <c r="B9" s="47"/>
      <c r="C9" s="47"/>
      <c r="D9" s="47"/>
      <c r="E9" s="47"/>
      <c r="F9" s="226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</row>
    <row r="10" spans="1:53" x14ac:dyDescent="0.2">
      <c r="B10" s="82"/>
      <c r="C10" s="83"/>
      <c r="D10" s="70"/>
      <c r="E10" s="70"/>
      <c r="F10" s="227"/>
      <c r="G10" s="31"/>
      <c r="H10" s="31"/>
      <c r="I10" s="31"/>
      <c r="J10" s="31"/>
      <c r="K10" s="31"/>
      <c r="L10" s="31"/>
      <c r="M10" s="31"/>
      <c r="N10" s="32"/>
      <c r="O10" s="31"/>
      <c r="P10" s="32"/>
      <c r="Q10" s="32"/>
      <c r="R10" s="32"/>
      <c r="S10" s="32"/>
      <c r="T10" s="32"/>
      <c r="U10" s="32"/>
      <c r="V10" s="32"/>
      <c r="W10" s="48"/>
      <c r="X10" s="49"/>
    </row>
    <row r="11" spans="1:53" x14ac:dyDescent="0.2">
      <c r="B11" s="59" t="s">
        <v>58</v>
      </c>
      <c r="C11" s="228"/>
      <c r="D11" s="229" t="s">
        <v>59</v>
      </c>
      <c r="E11" s="230" t="s">
        <v>47</v>
      </c>
      <c r="F11" s="230"/>
      <c r="G11" s="181"/>
      <c r="H11" s="44"/>
      <c r="I11" s="49"/>
    </row>
    <row r="12" spans="1:53" x14ac:dyDescent="0.2">
      <c r="D12" s="231"/>
      <c r="E12" s="115"/>
      <c r="F12" s="115"/>
      <c r="G12" s="119"/>
      <c r="H12" s="49"/>
      <c r="I12" s="49"/>
    </row>
    <row r="13" spans="1:53" x14ac:dyDescent="0.2">
      <c r="B13" s="28" t="s">
        <v>60</v>
      </c>
      <c r="D13" s="232" t="s">
        <v>134</v>
      </c>
      <c r="E13" s="137">
        <v>351461</v>
      </c>
      <c r="F13" s="233"/>
    </row>
    <row r="14" spans="1:53" x14ac:dyDescent="0.2">
      <c r="B14" s="28" t="s">
        <v>61</v>
      </c>
      <c r="D14" s="234" t="s">
        <v>134</v>
      </c>
      <c r="E14" s="137">
        <v>312698</v>
      </c>
      <c r="F14" s="233"/>
    </row>
    <row r="15" spans="1:53" x14ac:dyDescent="0.2">
      <c r="B15" s="28" t="s">
        <v>62</v>
      </c>
      <c r="D15" s="234" t="s">
        <v>134</v>
      </c>
      <c r="E15" s="137">
        <v>273000</v>
      </c>
      <c r="F15" s="233"/>
    </row>
    <row r="16" spans="1:53" x14ac:dyDescent="0.2">
      <c r="B16" s="28" t="s">
        <v>63</v>
      </c>
      <c r="D16" s="234" t="s">
        <v>134</v>
      </c>
      <c r="E16" s="137">
        <v>71328</v>
      </c>
      <c r="F16" s="233"/>
    </row>
    <row r="17" spans="1:24" x14ac:dyDescent="0.2">
      <c r="B17" s="28" t="s">
        <v>21</v>
      </c>
      <c r="D17" s="234" t="s">
        <v>134</v>
      </c>
      <c r="E17" s="137">
        <v>55036</v>
      </c>
      <c r="F17" s="233"/>
    </row>
    <row r="18" spans="1:24" x14ac:dyDescent="0.2">
      <c r="B18" s="45" t="s">
        <v>64</v>
      </c>
      <c r="D18" s="234" t="s">
        <v>134</v>
      </c>
      <c r="E18" s="137">
        <v>754000</v>
      </c>
      <c r="F18" s="233"/>
    </row>
    <row r="19" spans="1:24" x14ac:dyDescent="0.2">
      <c r="B19" s="45" t="s">
        <v>65</v>
      </c>
      <c r="D19" s="234" t="s">
        <v>135</v>
      </c>
      <c r="E19" s="137">
        <v>2678629</v>
      </c>
      <c r="F19" s="233"/>
    </row>
    <row r="20" spans="1:24" x14ac:dyDescent="0.2">
      <c r="A20" s="42"/>
      <c r="B20" s="65" t="s">
        <v>66</v>
      </c>
      <c r="D20" s="235" t="s">
        <v>134</v>
      </c>
      <c r="E20" s="137">
        <v>166526</v>
      </c>
      <c r="F20" s="233"/>
    </row>
    <row r="21" spans="1:24" x14ac:dyDescent="0.2">
      <c r="A21" s="42"/>
      <c r="B21" s="65" t="s">
        <v>67</v>
      </c>
      <c r="D21" s="235" t="s">
        <v>135</v>
      </c>
      <c r="E21" s="137">
        <v>525000</v>
      </c>
      <c r="F21" s="233"/>
    </row>
    <row r="22" spans="1:24" x14ac:dyDescent="0.2">
      <c r="B22" s="236" t="s">
        <v>68</v>
      </c>
      <c r="C22" s="82"/>
      <c r="D22" s="237" t="s">
        <v>135</v>
      </c>
      <c r="E22" s="75">
        <v>1332901</v>
      </c>
      <c r="F22" s="238"/>
    </row>
    <row r="24" spans="1:24" x14ac:dyDescent="0.2">
      <c r="B24" s="45" t="s">
        <v>80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x14ac:dyDescent="0.2"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50" spans="1:53" s="19" customFormat="1" ht="12.75" customHeigh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</row>
    <row r="51" spans="1:53" x14ac:dyDescent="0.2">
      <c r="A51" s="43"/>
      <c r="B51" s="43"/>
      <c r="C51" s="43"/>
      <c r="D51" s="43"/>
      <c r="E51" s="43"/>
      <c r="F51" s="43"/>
      <c r="G51" s="43"/>
    </row>
    <row r="52" spans="1:53" s="28" customFormat="1" x14ac:dyDescent="0.2"/>
    <row r="53" spans="1:53" s="28" customFormat="1" x14ac:dyDescent="0.2"/>
    <row r="54" spans="1:53" s="28" customFormat="1" x14ac:dyDescent="0.2"/>
    <row r="55" spans="1:53" s="28" customFormat="1" x14ac:dyDescent="0.2"/>
    <row r="56" spans="1:53" s="28" customFormat="1" x14ac:dyDescent="0.2"/>
    <row r="57" spans="1:53" s="28" customFormat="1" x14ac:dyDescent="0.2"/>
    <row r="58" spans="1:53" s="28" customFormat="1" x14ac:dyDescent="0.2"/>
    <row r="59" spans="1:53" s="28" customFormat="1" x14ac:dyDescent="0.2"/>
    <row r="60" spans="1:53" s="28" customFormat="1" x14ac:dyDescent="0.2"/>
    <row r="61" spans="1:53" s="28" customFormat="1" x14ac:dyDescent="0.2"/>
    <row r="62" spans="1:53" s="28" customFormat="1" x14ac:dyDescent="0.2"/>
    <row r="63" spans="1:53" s="28" customFormat="1" x14ac:dyDescent="0.2"/>
    <row r="64" spans="1:53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  <row r="110" s="28" customFormat="1" x14ac:dyDescent="0.2"/>
    <row r="111" s="28" customFormat="1" x14ac:dyDescent="0.2"/>
    <row r="112" s="28" customFormat="1" x14ac:dyDescent="0.2"/>
    <row r="113" s="28" customFormat="1" x14ac:dyDescent="0.2"/>
    <row r="114" s="28" customFormat="1" x14ac:dyDescent="0.2"/>
    <row r="115" s="28" customFormat="1" x14ac:dyDescent="0.2"/>
    <row r="116" s="28" customFormat="1" x14ac:dyDescent="0.2"/>
    <row r="117" s="28" customFormat="1" x14ac:dyDescent="0.2"/>
    <row r="118" s="28" customFormat="1" x14ac:dyDescent="0.2"/>
    <row r="119" s="28" customFormat="1" x14ac:dyDescent="0.2"/>
    <row r="120" s="28" customFormat="1" x14ac:dyDescent="0.2"/>
    <row r="121" s="28" customFormat="1" x14ac:dyDescent="0.2"/>
    <row r="122" s="28" customFormat="1" x14ac:dyDescent="0.2"/>
    <row r="123" s="28" customFormat="1" x14ac:dyDescent="0.2"/>
    <row r="124" s="28" customFormat="1" x14ac:dyDescent="0.2"/>
    <row r="125" s="28" customFormat="1" x14ac:dyDescent="0.2"/>
    <row r="126" s="28" customFormat="1" x14ac:dyDescent="0.2"/>
    <row r="127" s="28" customFormat="1" x14ac:dyDescent="0.2"/>
    <row r="128" s="28" customFormat="1" x14ac:dyDescent="0.2"/>
    <row r="129" s="28" customFormat="1" x14ac:dyDescent="0.2"/>
    <row r="130" s="28" customFormat="1" x14ac:dyDescent="0.2"/>
    <row r="131" s="28" customFormat="1" x14ac:dyDescent="0.2"/>
    <row r="132" s="28" customFormat="1" x14ac:dyDescent="0.2"/>
    <row r="133" s="28" customFormat="1" x14ac:dyDescent="0.2"/>
    <row r="134" s="28" customFormat="1" x14ac:dyDescent="0.2"/>
    <row r="135" s="28" customFormat="1" x14ac:dyDescent="0.2"/>
    <row r="136" s="28" customFormat="1" x14ac:dyDescent="0.2"/>
    <row r="137" s="28" customFormat="1" x14ac:dyDescent="0.2"/>
    <row r="138" s="28" customFormat="1" x14ac:dyDescent="0.2"/>
    <row r="139" s="28" customFormat="1" x14ac:dyDescent="0.2"/>
    <row r="140" s="28" customFormat="1" x14ac:dyDescent="0.2"/>
    <row r="141" s="28" customFormat="1" x14ac:dyDescent="0.2"/>
    <row r="142" s="28" customFormat="1" x14ac:dyDescent="0.2"/>
    <row r="143" s="28" customFormat="1" x14ac:dyDescent="0.2"/>
    <row r="144" s="28" customFormat="1" x14ac:dyDescent="0.2"/>
    <row r="145" s="28" customFormat="1" x14ac:dyDescent="0.2"/>
    <row r="146" s="28" customFormat="1" x14ac:dyDescent="0.2"/>
    <row r="147" s="28" customFormat="1" x14ac:dyDescent="0.2"/>
    <row r="148" s="28" customFormat="1" x14ac:dyDescent="0.2"/>
    <row r="149" s="28" customFormat="1" x14ac:dyDescent="0.2"/>
    <row r="150" s="28" customFormat="1" x14ac:dyDescent="0.2"/>
    <row r="151" s="28" customFormat="1" x14ac:dyDescent="0.2"/>
    <row r="152" s="28" customFormat="1" x14ac:dyDescent="0.2"/>
    <row r="153" s="28" customFormat="1" x14ac:dyDescent="0.2"/>
    <row r="154" s="28" customFormat="1" x14ac:dyDescent="0.2"/>
    <row r="155" s="28" customFormat="1" x14ac:dyDescent="0.2"/>
    <row r="156" s="28" customFormat="1" x14ac:dyDescent="0.2"/>
    <row r="157" s="28" customFormat="1" x14ac:dyDescent="0.2"/>
    <row r="158" s="28" customFormat="1" x14ac:dyDescent="0.2"/>
    <row r="159" s="28" customFormat="1" x14ac:dyDescent="0.2"/>
    <row r="160" s="28" customFormat="1" x14ac:dyDescent="0.2"/>
    <row r="161" s="28" customFormat="1" x14ac:dyDescent="0.2"/>
    <row r="162" s="28" customFormat="1" x14ac:dyDescent="0.2"/>
    <row r="163" s="28" customFormat="1" x14ac:dyDescent="0.2"/>
    <row r="164" s="28" customFormat="1" x14ac:dyDescent="0.2"/>
    <row r="165" s="28" customFormat="1" x14ac:dyDescent="0.2"/>
    <row r="166" s="28" customFormat="1" x14ac:dyDescent="0.2"/>
    <row r="167" s="28" customFormat="1" x14ac:dyDescent="0.2"/>
    <row r="168" s="28" customFormat="1" x14ac:dyDescent="0.2"/>
    <row r="169" s="28" customFormat="1" x14ac:dyDescent="0.2"/>
    <row r="170" s="28" customFormat="1" x14ac:dyDescent="0.2"/>
    <row r="171" s="28" customFormat="1" x14ac:dyDescent="0.2"/>
    <row r="172" s="28" customFormat="1" x14ac:dyDescent="0.2"/>
    <row r="173" s="28" customFormat="1" x14ac:dyDescent="0.2"/>
    <row r="174" s="28" customFormat="1" x14ac:dyDescent="0.2"/>
    <row r="175" s="28" customFormat="1" x14ac:dyDescent="0.2"/>
    <row r="176" s="28" customFormat="1" x14ac:dyDescent="0.2"/>
    <row r="177" s="28" customFormat="1" x14ac:dyDescent="0.2"/>
    <row r="178" s="28" customFormat="1" x14ac:dyDescent="0.2"/>
    <row r="179" s="28" customFormat="1" x14ac:dyDescent="0.2"/>
    <row r="180" s="28" customFormat="1" x14ac:dyDescent="0.2"/>
    <row r="181" s="28" customFormat="1" x14ac:dyDescent="0.2"/>
    <row r="182" s="28" customFormat="1" x14ac:dyDescent="0.2"/>
    <row r="183" s="28" customFormat="1" x14ac:dyDescent="0.2"/>
    <row r="184" s="28" customFormat="1" x14ac:dyDescent="0.2"/>
    <row r="185" s="28" customFormat="1" x14ac:dyDescent="0.2"/>
    <row r="186" s="28" customFormat="1" x14ac:dyDescent="0.2"/>
    <row r="187" s="28" customFormat="1" x14ac:dyDescent="0.2"/>
    <row r="188" s="28" customFormat="1" x14ac:dyDescent="0.2"/>
    <row r="189" s="28" customFormat="1" x14ac:dyDescent="0.2"/>
    <row r="190" s="28" customFormat="1" x14ac:dyDescent="0.2"/>
    <row r="191" s="28" customFormat="1" x14ac:dyDescent="0.2"/>
    <row r="192" s="28" customFormat="1" x14ac:dyDescent="0.2"/>
    <row r="193" s="28" customFormat="1" x14ac:dyDescent="0.2"/>
    <row r="194" s="28" customFormat="1" x14ac:dyDescent="0.2"/>
    <row r="195" s="28" customFormat="1" x14ac:dyDescent="0.2"/>
    <row r="196" s="28" customFormat="1" x14ac:dyDescent="0.2"/>
    <row r="197" s="28" customFormat="1" x14ac:dyDescent="0.2"/>
    <row r="198" s="28" customFormat="1" x14ac:dyDescent="0.2"/>
    <row r="199" s="28" customFormat="1" x14ac:dyDescent="0.2"/>
    <row r="200" s="28" customFormat="1" x14ac:dyDescent="0.2"/>
    <row r="201" s="28" customFormat="1" x14ac:dyDescent="0.2"/>
    <row r="202" s="28" customFormat="1" x14ac:dyDescent="0.2"/>
    <row r="203" s="28" customFormat="1" x14ac:dyDescent="0.2"/>
    <row r="204" s="28" customFormat="1" x14ac:dyDescent="0.2"/>
    <row r="205" s="28" customFormat="1" x14ac:dyDescent="0.2"/>
    <row r="206" s="28" customFormat="1" x14ac:dyDescent="0.2"/>
    <row r="207" s="28" customFormat="1" x14ac:dyDescent="0.2"/>
    <row r="208" s="28" customFormat="1" x14ac:dyDescent="0.2"/>
    <row r="209" s="28" customFormat="1" x14ac:dyDescent="0.2"/>
    <row r="210" s="28" customFormat="1" x14ac:dyDescent="0.2"/>
    <row r="211" s="28" customFormat="1" x14ac:dyDescent="0.2"/>
    <row r="212" s="28" customFormat="1" x14ac:dyDescent="0.2"/>
    <row r="213" s="28" customFormat="1" x14ac:dyDescent="0.2"/>
    <row r="214" s="28" customFormat="1" x14ac:dyDescent="0.2"/>
    <row r="215" s="28" customFormat="1" x14ac:dyDescent="0.2"/>
    <row r="216" s="28" customFormat="1" x14ac:dyDescent="0.2"/>
    <row r="217" s="28" customFormat="1" x14ac:dyDescent="0.2"/>
    <row r="218" s="28" customFormat="1" x14ac:dyDescent="0.2"/>
    <row r="219" s="28" customFormat="1" x14ac:dyDescent="0.2"/>
    <row r="220" s="28" customFormat="1" x14ac:dyDescent="0.2"/>
    <row r="221" s="28" customFormat="1" x14ac:dyDescent="0.2"/>
    <row r="222" s="28" customFormat="1" x14ac:dyDescent="0.2"/>
    <row r="223" s="28" customFormat="1" x14ac:dyDescent="0.2"/>
    <row r="224" s="28" customFormat="1" x14ac:dyDescent="0.2"/>
    <row r="225" s="28" customFormat="1" x14ac:dyDescent="0.2"/>
    <row r="226" s="28" customFormat="1" x14ac:dyDescent="0.2"/>
    <row r="227" s="28" customFormat="1" x14ac:dyDescent="0.2"/>
    <row r="228" s="28" customFormat="1" x14ac:dyDescent="0.2"/>
    <row r="229" s="28" customFormat="1" x14ac:dyDescent="0.2"/>
    <row r="230" s="28" customFormat="1" x14ac:dyDescent="0.2"/>
    <row r="231" s="28" customFormat="1" x14ac:dyDescent="0.2"/>
    <row r="232" s="28" customFormat="1" x14ac:dyDescent="0.2"/>
    <row r="233" s="28" customFormat="1" x14ac:dyDescent="0.2"/>
    <row r="234" s="28" customFormat="1" x14ac:dyDescent="0.2"/>
    <row r="235" s="28" customFormat="1" x14ac:dyDescent="0.2"/>
    <row r="236" s="28" customFormat="1" x14ac:dyDescent="0.2"/>
    <row r="237" s="28" customFormat="1" x14ac:dyDescent="0.2"/>
    <row r="238" s="28" customFormat="1" x14ac:dyDescent="0.2"/>
    <row r="239" s="28" customFormat="1" x14ac:dyDescent="0.2"/>
    <row r="240" s="28" customFormat="1" x14ac:dyDescent="0.2"/>
    <row r="241" s="28" customFormat="1" x14ac:dyDescent="0.2"/>
    <row r="242" s="28" customFormat="1" x14ac:dyDescent="0.2"/>
    <row r="243" s="28" customFormat="1" x14ac:dyDescent="0.2"/>
    <row r="244" s="28" customFormat="1" x14ac:dyDescent="0.2"/>
    <row r="245" s="28" customFormat="1" x14ac:dyDescent="0.2"/>
    <row r="246" s="28" customFormat="1" x14ac:dyDescent="0.2"/>
    <row r="247" s="28" customFormat="1" x14ac:dyDescent="0.2"/>
    <row r="248" s="28" customFormat="1" x14ac:dyDescent="0.2"/>
    <row r="249" s="28" customFormat="1" x14ac:dyDescent="0.2"/>
    <row r="250" s="28" customFormat="1" x14ac:dyDescent="0.2"/>
    <row r="251" s="28" customFormat="1" x14ac:dyDescent="0.2"/>
    <row r="252" s="28" customFormat="1" x14ac:dyDescent="0.2"/>
    <row r="253" s="28" customFormat="1" x14ac:dyDescent="0.2"/>
    <row r="254" s="28" customFormat="1" x14ac:dyDescent="0.2"/>
    <row r="255" s="28" customFormat="1" x14ac:dyDescent="0.2"/>
    <row r="256" s="28" customFormat="1" x14ac:dyDescent="0.2"/>
    <row r="257" s="28" customFormat="1" x14ac:dyDescent="0.2"/>
    <row r="258" s="28" customFormat="1" x14ac:dyDescent="0.2"/>
    <row r="259" s="28" customFormat="1" x14ac:dyDescent="0.2"/>
    <row r="260" s="28" customFormat="1" x14ac:dyDescent="0.2"/>
    <row r="261" s="28" customFormat="1" x14ac:dyDescent="0.2"/>
    <row r="262" s="28" customFormat="1" x14ac:dyDescent="0.2"/>
    <row r="263" s="28" customFormat="1" x14ac:dyDescent="0.2"/>
    <row r="264" s="28" customFormat="1" x14ac:dyDescent="0.2"/>
    <row r="265" s="28" customFormat="1" x14ac:dyDescent="0.2"/>
    <row r="266" s="28" customFormat="1" x14ac:dyDescent="0.2"/>
    <row r="267" s="28" customFormat="1" x14ac:dyDescent="0.2"/>
    <row r="268" s="28" customFormat="1" x14ac:dyDescent="0.2"/>
    <row r="269" s="28" customFormat="1" x14ac:dyDescent="0.2"/>
    <row r="270" s="28" customFormat="1" x14ac:dyDescent="0.2"/>
    <row r="271" s="28" customFormat="1" x14ac:dyDescent="0.2"/>
    <row r="272" s="28" customFormat="1" x14ac:dyDescent="0.2"/>
    <row r="273" s="28" customFormat="1" x14ac:dyDescent="0.2"/>
    <row r="274" s="28" customFormat="1" x14ac:dyDescent="0.2"/>
    <row r="275" s="28" customFormat="1" x14ac:dyDescent="0.2"/>
    <row r="276" s="28" customFormat="1" x14ac:dyDescent="0.2"/>
    <row r="277" s="28" customFormat="1" x14ac:dyDescent="0.2"/>
    <row r="278" s="28" customFormat="1" x14ac:dyDescent="0.2"/>
    <row r="279" s="28" customFormat="1" x14ac:dyDescent="0.2"/>
    <row r="280" s="28" customFormat="1" x14ac:dyDescent="0.2"/>
    <row r="281" s="28" customFormat="1" x14ac:dyDescent="0.2"/>
    <row r="282" s="28" customFormat="1" x14ac:dyDescent="0.2"/>
    <row r="283" s="28" customFormat="1" x14ac:dyDescent="0.2"/>
    <row r="284" s="28" customFormat="1" x14ac:dyDescent="0.2"/>
    <row r="285" s="28" customFormat="1" x14ac:dyDescent="0.2"/>
    <row r="286" s="28" customFormat="1" x14ac:dyDescent="0.2"/>
    <row r="287" s="28" customFormat="1" x14ac:dyDescent="0.2"/>
    <row r="288" s="28" customFormat="1" x14ac:dyDescent="0.2"/>
    <row r="289" s="28" customFormat="1" x14ac:dyDescent="0.2"/>
    <row r="290" s="28" customFormat="1" x14ac:dyDescent="0.2"/>
    <row r="291" s="28" customFormat="1" x14ac:dyDescent="0.2"/>
    <row r="292" s="28" customFormat="1" x14ac:dyDescent="0.2"/>
    <row r="293" s="28" customFormat="1" x14ac:dyDescent="0.2"/>
    <row r="294" s="28" customFormat="1" x14ac:dyDescent="0.2"/>
    <row r="295" s="28" customFormat="1" x14ac:dyDescent="0.2"/>
    <row r="296" s="28" customFormat="1" x14ac:dyDescent="0.2"/>
    <row r="297" s="28" customFormat="1" x14ac:dyDescent="0.2"/>
    <row r="298" s="28" customFormat="1" x14ac:dyDescent="0.2"/>
    <row r="299" s="28" customFormat="1" x14ac:dyDescent="0.2"/>
    <row r="300" s="28" customFormat="1" x14ac:dyDescent="0.2"/>
    <row r="301" s="28" customFormat="1" x14ac:dyDescent="0.2"/>
    <row r="302" s="28" customFormat="1" x14ac:dyDescent="0.2"/>
    <row r="303" s="28" customFormat="1" x14ac:dyDescent="0.2"/>
    <row r="304" s="28" customFormat="1" x14ac:dyDescent="0.2"/>
    <row r="305" s="28" customFormat="1" x14ac:dyDescent="0.2"/>
    <row r="306" s="28" customFormat="1" x14ac:dyDescent="0.2"/>
    <row r="307" s="28" customFormat="1" x14ac:dyDescent="0.2"/>
    <row r="308" s="28" customFormat="1" x14ac:dyDescent="0.2"/>
    <row r="309" s="28" customFormat="1" x14ac:dyDescent="0.2"/>
    <row r="310" s="28" customFormat="1" x14ac:dyDescent="0.2"/>
    <row r="311" s="28" customFormat="1" x14ac:dyDescent="0.2"/>
    <row r="312" s="28" customFormat="1" x14ac:dyDescent="0.2"/>
    <row r="313" s="28" customFormat="1" x14ac:dyDescent="0.2"/>
    <row r="314" s="28" customFormat="1" x14ac:dyDescent="0.2"/>
    <row r="315" s="28" customFormat="1" x14ac:dyDescent="0.2"/>
    <row r="316" s="28" customFormat="1" x14ac:dyDescent="0.2"/>
    <row r="317" s="28" customFormat="1" x14ac:dyDescent="0.2"/>
    <row r="318" s="28" customFormat="1" x14ac:dyDescent="0.2"/>
    <row r="319" s="28" customFormat="1" x14ac:dyDescent="0.2"/>
    <row r="320" s="28" customFormat="1" x14ac:dyDescent="0.2"/>
    <row r="321" s="28" customFormat="1" x14ac:dyDescent="0.2"/>
    <row r="322" s="28" customFormat="1" x14ac:dyDescent="0.2"/>
    <row r="323" s="28" customFormat="1" x14ac:dyDescent="0.2"/>
    <row r="324" s="28" customFormat="1" x14ac:dyDescent="0.2"/>
    <row r="325" s="28" customFormat="1" x14ac:dyDescent="0.2"/>
    <row r="326" s="28" customFormat="1" x14ac:dyDescent="0.2"/>
    <row r="327" s="28" customFormat="1" x14ac:dyDescent="0.2"/>
    <row r="328" s="28" customFormat="1" x14ac:dyDescent="0.2"/>
    <row r="329" s="28" customFormat="1" x14ac:dyDescent="0.2"/>
    <row r="330" s="28" customFormat="1" x14ac:dyDescent="0.2"/>
    <row r="331" s="28" customFormat="1" x14ac:dyDescent="0.2"/>
    <row r="332" s="28" customFormat="1" x14ac:dyDescent="0.2"/>
    <row r="333" s="28" customFormat="1" x14ac:dyDescent="0.2"/>
    <row r="334" s="28" customFormat="1" x14ac:dyDescent="0.2"/>
    <row r="335" s="28" customFormat="1" x14ac:dyDescent="0.2"/>
    <row r="336" s="28" customFormat="1" x14ac:dyDescent="0.2"/>
    <row r="337" s="28" customFormat="1" x14ac:dyDescent="0.2"/>
    <row r="338" s="28" customFormat="1" x14ac:dyDescent="0.2"/>
    <row r="339" s="28" customFormat="1" x14ac:dyDescent="0.2"/>
    <row r="340" s="28" customFormat="1" x14ac:dyDescent="0.2"/>
    <row r="341" s="28" customFormat="1" x14ac:dyDescent="0.2"/>
    <row r="342" s="28" customFormat="1" x14ac:dyDescent="0.2"/>
    <row r="343" s="28" customFormat="1" x14ac:dyDescent="0.2"/>
    <row r="344" s="28" customFormat="1" x14ac:dyDescent="0.2"/>
    <row r="345" s="28" customFormat="1" x14ac:dyDescent="0.2"/>
    <row r="346" s="28" customFormat="1" x14ac:dyDescent="0.2"/>
    <row r="347" s="28" customFormat="1" x14ac:dyDescent="0.2"/>
    <row r="348" s="28" customFormat="1" x14ac:dyDescent="0.2"/>
    <row r="349" s="28" customFormat="1" x14ac:dyDescent="0.2"/>
    <row r="350" s="28" customFormat="1" x14ac:dyDescent="0.2"/>
    <row r="351" s="28" customFormat="1" x14ac:dyDescent="0.2"/>
    <row r="352" s="28" customFormat="1" x14ac:dyDescent="0.2"/>
    <row r="353" s="28" customFormat="1" x14ac:dyDescent="0.2"/>
    <row r="354" s="28" customFormat="1" x14ac:dyDescent="0.2"/>
    <row r="355" s="28" customFormat="1" x14ac:dyDescent="0.2"/>
    <row r="356" s="28" customFormat="1" x14ac:dyDescent="0.2"/>
    <row r="357" s="28" customFormat="1" x14ac:dyDescent="0.2"/>
    <row r="358" s="28" customFormat="1" x14ac:dyDescent="0.2"/>
    <row r="359" s="28" customFormat="1" x14ac:dyDescent="0.2"/>
    <row r="360" s="28" customFormat="1" x14ac:dyDescent="0.2"/>
    <row r="361" s="28" customFormat="1" x14ac:dyDescent="0.2"/>
    <row r="362" s="28" customFormat="1" x14ac:dyDescent="0.2"/>
    <row r="363" s="28" customFormat="1" x14ac:dyDescent="0.2"/>
    <row r="364" s="28" customFormat="1" x14ac:dyDescent="0.2"/>
    <row r="365" s="28" customFormat="1" x14ac:dyDescent="0.2"/>
    <row r="366" s="28" customFormat="1" x14ac:dyDescent="0.2"/>
    <row r="367" s="28" customFormat="1" x14ac:dyDescent="0.2"/>
    <row r="368" s="28" customFormat="1" x14ac:dyDescent="0.2"/>
    <row r="369" s="28" customFormat="1" x14ac:dyDescent="0.2"/>
    <row r="370" s="28" customFormat="1" x14ac:dyDescent="0.2"/>
    <row r="371" s="28" customFormat="1" x14ac:dyDescent="0.2"/>
    <row r="372" s="28" customFormat="1" x14ac:dyDescent="0.2"/>
    <row r="373" s="28" customFormat="1" x14ac:dyDescent="0.2"/>
    <row r="374" s="28" customFormat="1" x14ac:dyDescent="0.2"/>
    <row r="375" s="28" customFormat="1" x14ac:dyDescent="0.2"/>
    <row r="376" s="28" customFormat="1" x14ac:dyDescent="0.2"/>
    <row r="377" s="28" customFormat="1" x14ac:dyDescent="0.2"/>
    <row r="378" s="28" customFormat="1" x14ac:dyDescent="0.2"/>
    <row r="379" s="28" customFormat="1" x14ac:dyDescent="0.2"/>
    <row r="380" s="28" customFormat="1" x14ac:dyDescent="0.2"/>
    <row r="381" s="28" customFormat="1" x14ac:dyDescent="0.2"/>
    <row r="382" s="28" customFormat="1" x14ac:dyDescent="0.2"/>
    <row r="383" s="28" customFormat="1" x14ac:dyDescent="0.2"/>
    <row r="384" s="28" customFormat="1" x14ac:dyDescent="0.2"/>
    <row r="385" s="28" customFormat="1" x14ac:dyDescent="0.2"/>
    <row r="386" s="28" customFormat="1" x14ac:dyDescent="0.2"/>
    <row r="387" s="28" customFormat="1" x14ac:dyDescent="0.2"/>
    <row r="388" s="28" customFormat="1" x14ac:dyDescent="0.2"/>
    <row r="389" s="28" customFormat="1" x14ac:dyDescent="0.2"/>
    <row r="390" s="28" customFormat="1" x14ac:dyDescent="0.2"/>
    <row r="391" s="28" customFormat="1" x14ac:dyDescent="0.2"/>
    <row r="392" s="28" customFormat="1" x14ac:dyDescent="0.2"/>
    <row r="393" s="28" customFormat="1" x14ac:dyDescent="0.2"/>
    <row r="394" s="28" customFormat="1" x14ac:dyDescent="0.2"/>
    <row r="395" s="28" customFormat="1" x14ac:dyDescent="0.2"/>
    <row r="396" s="28" customFormat="1" x14ac:dyDescent="0.2"/>
    <row r="397" s="28" customFormat="1" x14ac:dyDescent="0.2"/>
    <row r="398" s="28" customFormat="1" x14ac:dyDescent="0.2"/>
    <row r="399" s="28" customFormat="1" x14ac:dyDescent="0.2"/>
    <row r="400" s="28" customFormat="1" x14ac:dyDescent="0.2"/>
    <row r="401" s="28" customFormat="1" x14ac:dyDescent="0.2"/>
    <row r="402" s="28" customFormat="1" x14ac:dyDescent="0.2"/>
    <row r="403" s="28" customFormat="1" x14ac:dyDescent="0.2"/>
    <row r="404" s="28" customFormat="1" x14ac:dyDescent="0.2"/>
    <row r="405" s="28" customFormat="1" x14ac:dyDescent="0.2"/>
    <row r="406" s="28" customFormat="1" x14ac:dyDescent="0.2"/>
    <row r="407" s="28" customFormat="1" x14ac:dyDescent="0.2"/>
    <row r="408" s="28" customFormat="1" x14ac:dyDescent="0.2"/>
    <row r="409" s="28" customFormat="1" x14ac:dyDescent="0.2"/>
    <row r="410" s="28" customFormat="1" x14ac:dyDescent="0.2"/>
    <row r="411" s="28" customFormat="1" x14ac:dyDescent="0.2"/>
    <row r="412" s="28" customFormat="1" x14ac:dyDescent="0.2"/>
    <row r="413" s="28" customFormat="1" x14ac:dyDescent="0.2"/>
    <row r="414" s="28" customFormat="1" x14ac:dyDescent="0.2"/>
    <row r="415" s="28" customFormat="1" x14ac:dyDescent="0.2"/>
    <row r="416" s="28" customFormat="1" x14ac:dyDescent="0.2"/>
    <row r="417" s="28" customFormat="1" x14ac:dyDescent="0.2"/>
    <row r="418" s="28" customFormat="1" x14ac:dyDescent="0.2"/>
    <row r="419" s="28" customFormat="1" x14ac:dyDescent="0.2"/>
    <row r="420" s="28" customFormat="1" x14ac:dyDescent="0.2"/>
    <row r="421" s="28" customFormat="1" x14ac:dyDescent="0.2"/>
    <row r="422" s="28" customFormat="1" x14ac:dyDescent="0.2"/>
    <row r="423" s="28" customFormat="1" x14ac:dyDescent="0.2"/>
    <row r="424" s="28" customFormat="1" x14ac:dyDescent="0.2"/>
    <row r="425" s="28" customFormat="1" x14ac:dyDescent="0.2"/>
    <row r="426" s="28" customFormat="1" x14ac:dyDescent="0.2"/>
    <row r="427" s="28" customFormat="1" x14ac:dyDescent="0.2"/>
    <row r="428" s="28" customFormat="1" x14ac:dyDescent="0.2"/>
    <row r="429" s="28" customFormat="1" x14ac:dyDescent="0.2"/>
    <row r="430" s="28" customFormat="1" x14ac:dyDescent="0.2"/>
    <row r="431" s="28" customFormat="1" x14ac:dyDescent="0.2"/>
    <row r="432" s="28" customFormat="1" x14ac:dyDescent="0.2"/>
    <row r="433" s="28" customFormat="1" x14ac:dyDescent="0.2"/>
    <row r="434" s="28" customFormat="1" x14ac:dyDescent="0.2"/>
    <row r="435" s="28" customFormat="1" x14ac:dyDescent="0.2"/>
    <row r="436" s="28" customFormat="1" x14ac:dyDescent="0.2"/>
    <row r="437" s="28" customFormat="1" x14ac:dyDescent="0.2"/>
    <row r="438" s="28" customFormat="1" x14ac:dyDescent="0.2"/>
    <row r="439" s="28" customFormat="1" x14ac:dyDescent="0.2"/>
    <row r="440" s="28" customFormat="1" x14ac:dyDescent="0.2"/>
    <row r="441" s="28" customFormat="1" x14ac:dyDescent="0.2"/>
    <row r="442" s="28" customFormat="1" x14ac:dyDescent="0.2"/>
    <row r="443" s="28" customFormat="1" x14ac:dyDescent="0.2"/>
    <row r="444" s="28" customFormat="1" x14ac:dyDescent="0.2"/>
    <row r="445" s="28" customFormat="1" x14ac:dyDescent="0.2"/>
    <row r="446" s="28" customFormat="1" x14ac:dyDescent="0.2"/>
    <row r="447" s="28" customFormat="1" x14ac:dyDescent="0.2"/>
    <row r="448" s="28" customFormat="1" x14ac:dyDescent="0.2"/>
    <row r="449" s="28" customFormat="1" x14ac:dyDescent="0.2"/>
    <row r="450" s="28" customFormat="1" x14ac:dyDescent="0.2"/>
    <row r="451" s="28" customFormat="1" x14ac:dyDescent="0.2"/>
    <row r="452" s="28" customFormat="1" x14ac:dyDescent="0.2"/>
    <row r="453" s="28" customFormat="1" x14ac:dyDescent="0.2"/>
    <row r="454" s="28" customFormat="1" x14ac:dyDescent="0.2"/>
    <row r="455" s="28" customFormat="1" x14ac:dyDescent="0.2"/>
    <row r="456" s="28" customFormat="1" x14ac:dyDescent="0.2"/>
    <row r="457" s="28" customFormat="1" x14ac:dyDescent="0.2"/>
    <row r="458" s="28" customFormat="1" x14ac:dyDescent="0.2"/>
    <row r="459" s="28" customFormat="1" x14ac:dyDescent="0.2"/>
    <row r="460" s="28" customFormat="1" x14ac:dyDescent="0.2"/>
    <row r="461" s="28" customFormat="1" x14ac:dyDescent="0.2"/>
    <row r="462" s="28" customFormat="1" x14ac:dyDescent="0.2"/>
    <row r="463" s="28" customFormat="1" x14ac:dyDescent="0.2"/>
    <row r="464" s="28" customFormat="1" x14ac:dyDescent="0.2"/>
    <row r="465" s="28" customFormat="1" x14ac:dyDescent="0.2"/>
    <row r="466" s="28" customFormat="1" x14ac:dyDescent="0.2"/>
    <row r="467" s="28" customFormat="1" x14ac:dyDescent="0.2"/>
    <row r="468" s="28" customFormat="1" x14ac:dyDescent="0.2"/>
    <row r="469" s="28" customFormat="1" x14ac:dyDescent="0.2"/>
    <row r="470" s="28" customFormat="1" x14ac:dyDescent="0.2"/>
    <row r="471" s="28" customFormat="1" x14ac:dyDescent="0.2"/>
    <row r="472" s="28" customFormat="1" x14ac:dyDescent="0.2"/>
    <row r="473" s="28" customFormat="1" x14ac:dyDescent="0.2"/>
    <row r="474" s="28" customFormat="1" x14ac:dyDescent="0.2"/>
    <row r="475" s="28" customFormat="1" x14ac:dyDescent="0.2"/>
    <row r="476" s="28" customFormat="1" x14ac:dyDescent="0.2"/>
    <row r="477" s="28" customFormat="1" x14ac:dyDescent="0.2"/>
    <row r="478" s="28" customFormat="1" x14ac:dyDescent="0.2"/>
    <row r="479" s="28" customFormat="1" x14ac:dyDescent="0.2"/>
    <row r="480" s="28" customFormat="1" x14ac:dyDescent="0.2"/>
    <row r="481" s="28" customFormat="1" x14ac:dyDescent="0.2"/>
    <row r="482" s="28" customFormat="1" x14ac:dyDescent="0.2"/>
    <row r="483" s="28" customFormat="1" x14ac:dyDescent="0.2"/>
    <row r="484" s="28" customFormat="1" x14ac:dyDescent="0.2"/>
    <row r="485" s="28" customFormat="1" x14ac:dyDescent="0.2"/>
    <row r="486" s="28" customFormat="1" x14ac:dyDescent="0.2"/>
    <row r="487" s="28" customFormat="1" x14ac:dyDescent="0.2"/>
    <row r="488" s="28" customFormat="1" x14ac:dyDescent="0.2"/>
    <row r="489" s="28" customFormat="1" x14ac:dyDescent="0.2"/>
    <row r="490" s="28" customFormat="1" x14ac:dyDescent="0.2"/>
    <row r="491" s="28" customFormat="1" x14ac:dyDescent="0.2"/>
    <row r="492" s="28" customFormat="1" x14ac:dyDescent="0.2"/>
    <row r="493" s="28" customFormat="1" x14ac:dyDescent="0.2"/>
    <row r="494" s="28" customFormat="1" x14ac:dyDescent="0.2"/>
    <row r="495" s="28" customFormat="1" x14ac:dyDescent="0.2"/>
    <row r="496" s="28" customFormat="1" x14ac:dyDescent="0.2"/>
    <row r="497" s="28" customFormat="1" x14ac:dyDescent="0.2"/>
    <row r="498" s="28" customFormat="1" x14ac:dyDescent="0.2"/>
    <row r="499" s="28" customFormat="1" x14ac:dyDescent="0.2"/>
    <row r="500" s="28" customFormat="1" x14ac:dyDescent="0.2"/>
    <row r="501" s="28" customFormat="1" x14ac:dyDescent="0.2"/>
    <row r="502" s="28" customFormat="1" x14ac:dyDescent="0.2"/>
    <row r="503" s="28" customFormat="1" x14ac:dyDescent="0.2"/>
    <row r="504" s="28" customFormat="1" x14ac:dyDescent="0.2"/>
    <row r="505" s="28" customFormat="1" x14ac:dyDescent="0.2"/>
    <row r="506" s="28" customFormat="1" x14ac:dyDescent="0.2"/>
    <row r="507" s="28" customFormat="1" x14ac:dyDescent="0.2"/>
    <row r="508" s="28" customFormat="1" x14ac:dyDescent="0.2"/>
    <row r="509" s="28" customFormat="1" x14ac:dyDescent="0.2"/>
    <row r="510" s="28" customFormat="1" x14ac:dyDescent="0.2"/>
    <row r="511" s="28" customFormat="1" x14ac:dyDescent="0.2"/>
    <row r="512" s="28" customFormat="1" x14ac:dyDescent="0.2"/>
    <row r="513" s="28" customFormat="1" x14ac:dyDescent="0.2"/>
    <row r="514" s="28" customFormat="1" x14ac:dyDescent="0.2"/>
    <row r="515" s="28" customFormat="1" x14ac:dyDescent="0.2"/>
    <row r="516" s="28" customFormat="1" x14ac:dyDescent="0.2"/>
    <row r="517" s="28" customFormat="1" x14ac:dyDescent="0.2"/>
    <row r="518" s="28" customFormat="1" x14ac:dyDescent="0.2"/>
    <row r="519" s="28" customFormat="1" x14ac:dyDescent="0.2"/>
    <row r="520" s="28" customFormat="1" x14ac:dyDescent="0.2"/>
    <row r="521" s="28" customFormat="1" x14ac:dyDescent="0.2"/>
    <row r="522" s="28" customFormat="1" x14ac:dyDescent="0.2"/>
    <row r="523" s="28" customFormat="1" x14ac:dyDescent="0.2"/>
    <row r="524" s="28" customFormat="1" x14ac:dyDescent="0.2"/>
    <row r="525" s="28" customFormat="1" x14ac:dyDescent="0.2"/>
    <row r="526" s="28" customFormat="1" x14ac:dyDescent="0.2"/>
    <row r="527" s="28" customFormat="1" x14ac:dyDescent="0.2"/>
    <row r="528" s="28" customFormat="1" x14ac:dyDescent="0.2"/>
    <row r="529" s="28" customFormat="1" x14ac:dyDescent="0.2"/>
    <row r="530" s="28" customFormat="1" x14ac:dyDescent="0.2"/>
    <row r="531" s="28" customFormat="1" x14ac:dyDescent="0.2"/>
    <row r="532" s="28" customFormat="1" x14ac:dyDescent="0.2"/>
    <row r="533" s="28" customFormat="1" x14ac:dyDescent="0.2"/>
    <row r="534" s="28" customFormat="1" x14ac:dyDescent="0.2"/>
    <row r="535" s="28" customFormat="1" x14ac:dyDescent="0.2"/>
    <row r="536" s="28" customFormat="1" x14ac:dyDescent="0.2"/>
    <row r="537" s="28" customFormat="1" x14ac:dyDescent="0.2"/>
    <row r="538" s="28" customFormat="1" x14ac:dyDescent="0.2"/>
    <row r="539" s="28" customFormat="1" x14ac:dyDescent="0.2"/>
    <row r="540" s="28" customFormat="1" x14ac:dyDescent="0.2"/>
    <row r="541" s="28" customFormat="1" x14ac:dyDescent="0.2"/>
    <row r="542" s="28" customFormat="1" x14ac:dyDescent="0.2"/>
    <row r="543" s="28" customFormat="1" x14ac:dyDescent="0.2"/>
    <row r="544" s="28" customFormat="1" x14ac:dyDescent="0.2"/>
    <row r="545" s="28" customFormat="1" x14ac:dyDescent="0.2"/>
    <row r="546" s="28" customFormat="1" x14ac:dyDescent="0.2"/>
    <row r="547" s="28" customFormat="1" x14ac:dyDescent="0.2"/>
    <row r="548" s="28" customFormat="1" x14ac:dyDescent="0.2"/>
    <row r="549" s="28" customFormat="1" x14ac:dyDescent="0.2"/>
    <row r="550" s="28" customFormat="1" x14ac:dyDescent="0.2"/>
    <row r="551" s="28" customFormat="1" x14ac:dyDescent="0.2"/>
    <row r="552" s="28" customFormat="1" x14ac:dyDescent="0.2"/>
    <row r="553" s="28" customFormat="1" x14ac:dyDescent="0.2"/>
    <row r="554" s="28" customFormat="1" x14ac:dyDescent="0.2"/>
    <row r="555" s="28" customFormat="1" x14ac:dyDescent="0.2"/>
    <row r="556" s="28" customFormat="1" x14ac:dyDescent="0.2"/>
    <row r="557" s="28" customFormat="1" x14ac:dyDescent="0.2"/>
    <row r="558" s="28" customFormat="1" x14ac:dyDescent="0.2"/>
    <row r="559" s="28" customFormat="1" x14ac:dyDescent="0.2"/>
    <row r="560" s="28" customFormat="1" x14ac:dyDescent="0.2"/>
    <row r="561" s="28" customFormat="1" x14ac:dyDescent="0.2"/>
    <row r="562" s="28" customFormat="1" x14ac:dyDescent="0.2"/>
    <row r="563" s="28" customFormat="1" x14ac:dyDescent="0.2"/>
    <row r="564" s="28" customFormat="1" x14ac:dyDescent="0.2"/>
    <row r="565" s="28" customFormat="1" x14ac:dyDescent="0.2"/>
    <row r="566" s="28" customFormat="1" x14ac:dyDescent="0.2"/>
    <row r="567" s="28" customFormat="1" x14ac:dyDescent="0.2"/>
    <row r="568" s="28" customFormat="1" x14ac:dyDescent="0.2"/>
    <row r="569" s="28" customFormat="1" x14ac:dyDescent="0.2"/>
    <row r="570" s="28" customFormat="1" x14ac:dyDescent="0.2"/>
    <row r="571" s="28" customFormat="1" x14ac:dyDescent="0.2"/>
    <row r="572" s="28" customFormat="1" x14ac:dyDescent="0.2"/>
    <row r="573" s="28" customFormat="1" x14ac:dyDescent="0.2"/>
    <row r="574" s="28" customFormat="1" x14ac:dyDescent="0.2"/>
    <row r="575" s="28" customFormat="1" x14ac:dyDescent="0.2"/>
    <row r="576" s="28" customFormat="1" x14ac:dyDescent="0.2"/>
    <row r="577" s="28" customFormat="1" x14ac:dyDescent="0.2"/>
    <row r="578" s="28" customFormat="1" x14ac:dyDescent="0.2"/>
    <row r="579" s="28" customFormat="1" x14ac:dyDescent="0.2"/>
    <row r="580" s="28" customFormat="1" x14ac:dyDescent="0.2"/>
    <row r="581" s="28" customFormat="1" x14ac:dyDescent="0.2"/>
    <row r="582" s="28" customFormat="1" x14ac:dyDescent="0.2"/>
    <row r="583" s="28" customFormat="1" x14ac:dyDescent="0.2"/>
    <row r="584" s="28" customFormat="1" x14ac:dyDescent="0.2"/>
    <row r="585" s="28" customFormat="1" x14ac:dyDescent="0.2"/>
    <row r="586" s="28" customFormat="1" x14ac:dyDescent="0.2"/>
    <row r="587" s="28" customFormat="1" x14ac:dyDescent="0.2"/>
    <row r="588" s="28" customFormat="1" x14ac:dyDescent="0.2"/>
    <row r="589" s="28" customFormat="1" x14ac:dyDescent="0.2"/>
    <row r="590" s="28" customFormat="1" x14ac:dyDescent="0.2"/>
    <row r="591" s="28" customFormat="1" x14ac:dyDescent="0.2"/>
    <row r="592" s="28" customFormat="1" x14ac:dyDescent="0.2"/>
    <row r="593" s="28" customFormat="1" x14ac:dyDescent="0.2"/>
    <row r="594" s="28" customFormat="1" x14ac:dyDescent="0.2"/>
    <row r="595" s="28" customFormat="1" x14ac:dyDescent="0.2"/>
    <row r="596" s="28" customFormat="1" x14ac:dyDescent="0.2"/>
    <row r="597" s="28" customFormat="1" x14ac:dyDescent="0.2"/>
    <row r="598" s="28" customFormat="1" x14ac:dyDescent="0.2"/>
    <row r="599" s="28" customFormat="1" x14ac:dyDescent="0.2"/>
    <row r="600" s="28" customFormat="1" x14ac:dyDescent="0.2"/>
    <row r="601" s="28" customFormat="1" x14ac:dyDescent="0.2"/>
    <row r="602" s="28" customFormat="1" x14ac:dyDescent="0.2"/>
    <row r="603" s="28" customFormat="1" x14ac:dyDescent="0.2"/>
    <row r="604" s="28" customFormat="1" x14ac:dyDescent="0.2"/>
    <row r="605" s="28" customFormat="1" x14ac:dyDescent="0.2"/>
    <row r="606" s="28" customFormat="1" x14ac:dyDescent="0.2"/>
    <row r="607" s="28" customFormat="1" x14ac:dyDescent="0.2"/>
    <row r="608" s="28" customFormat="1" x14ac:dyDescent="0.2"/>
    <row r="609" s="28" customFormat="1" x14ac:dyDescent="0.2"/>
    <row r="610" s="28" customFormat="1" x14ac:dyDescent="0.2"/>
  </sheetData>
  <mergeCells count="1">
    <mergeCell ref="C8:F8"/>
  </mergeCells>
  <pageMargins left="0.7" right="0.7" top="0.75" bottom="0.75" header="0.3" footer="0.3"/>
  <pageSetup orientation="portrait" r:id="rId1"/>
  <ignoredErrors>
    <ignoredError sqref="D13:D17 D18:D22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10241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47625</xdr:rowOff>
              </from>
              <to>
                <xdr:col>1</xdr:col>
                <xdr:colOff>400050</xdr:colOff>
                <xdr:row>2</xdr:row>
                <xdr:rowOff>114300</xdr:rowOff>
              </to>
            </anchor>
          </objectPr>
        </oleObject>
      </mc:Choice>
      <mc:Fallback>
        <oleObject progId="MSPhotoEd.3" shapeId="1024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BT265"/>
  <sheetViews>
    <sheetView zoomScaleNormal="100" workbookViewId="0">
      <selection activeCell="O2" sqref="O2"/>
    </sheetView>
  </sheetViews>
  <sheetFormatPr defaultRowHeight="12.75" x14ac:dyDescent="0.2"/>
  <cols>
    <col min="1" max="1" width="9.140625" style="45"/>
    <col min="2" max="2" width="15.85546875" style="45" customWidth="1"/>
    <col min="3" max="3" width="11.5703125" style="45" customWidth="1"/>
    <col min="4" max="4" width="9.7109375" style="45" customWidth="1"/>
    <col min="5" max="5" width="10.5703125" style="45" customWidth="1"/>
    <col min="6" max="6" width="10" style="45" customWidth="1"/>
    <col min="7" max="7" width="11.7109375" style="45" customWidth="1"/>
    <col min="8" max="8" width="10.7109375" style="45" customWidth="1"/>
    <col min="9" max="9" width="10.28515625" style="45" customWidth="1"/>
    <col min="10" max="10" width="11" style="45" customWidth="1"/>
    <col min="11" max="11" width="10.140625" style="45" customWidth="1"/>
    <col min="12" max="12" width="8.42578125" style="45" customWidth="1"/>
    <col min="13" max="13" width="9.140625" style="45" customWidth="1"/>
    <col min="14" max="14" width="9.140625" style="45"/>
    <col min="15" max="15" width="12.28515625" style="45" customWidth="1"/>
    <col min="16" max="72" width="9.140625" style="45"/>
    <col min="73" max="258" width="9.140625" style="25"/>
    <col min="259" max="259" width="15.85546875" style="25" customWidth="1"/>
    <col min="260" max="260" width="8" style="25" customWidth="1"/>
    <col min="261" max="261" width="7.85546875" style="25" customWidth="1"/>
    <col min="262" max="262" width="8" style="25" customWidth="1"/>
    <col min="263" max="267" width="8.140625" style="25" customWidth="1"/>
    <col min="268" max="268" width="8.28515625" style="25" customWidth="1"/>
    <col min="269" max="269" width="1.5703125" style="25" customWidth="1"/>
    <col min="270" max="270" width="0" style="25" hidden="1" customWidth="1"/>
    <col min="271" max="514" width="9.140625" style="25"/>
    <col min="515" max="515" width="15.85546875" style="25" customWidth="1"/>
    <col min="516" max="516" width="8" style="25" customWidth="1"/>
    <col min="517" max="517" width="7.85546875" style="25" customWidth="1"/>
    <col min="518" max="518" width="8" style="25" customWidth="1"/>
    <col min="519" max="523" width="8.140625" style="25" customWidth="1"/>
    <col min="524" max="524" width="8.28515625" style="25" customWidth="1"/>
    <col min="525" max="525" width="1.5703125" style="25" customWidth="1"/>
    <col min="526" max="526" width="0" style="25" hidden="1" customWidth="1"/>
    <col min="527" max="770" width="9.140625" style="25"/>
    <col min="771" max="771" width="15.85546875" style="25" customWidth="1"/>
    <col min="772" max="772" width="8" style="25" customWidth="1"/>
    <col min="773" max="773" width="7.85546875" style="25" customWidth="1"/>
    <col min="774" max="774" width="8" style="25" customWidth="1"/>
    <col min="775" max="779" width="8.140625" style="25" customWidth="1"/>
    <col min="780" max="780" width="8.28515625" style="25" customWidth="1"/>
    <col min="781" max="781" width="1.5703125" style="25" customWidth="1"/>
    <col min="782" max="782" width="0" style="25" hidden="1" customWidth="1"/>
    <col min="783" max="1026" width="9.140625" style="25"/>
    <col min="1027" max="1027" width="15.85546875" style="25" customWidth="1"/>
    <col min="1028" max="1028" width="8" style="25" customWidth="1"/>
    <col min="1029" max="1029" width="7.85546875" style="25" customWidth="1"/>
    <col min="1030" max="1030" width="8" style="25" customWidth="1"/>
    <col min="1031" max="1035" width="8.140625" style="25" customWidth="1"/>
    <col min="1036" max="1036" width="8.28515625" style="25" customWidth="1"/>
    <col min="1037" max="1037" width="1.5703125" style="25" customWidth="1"/>
    <col min="1038" max="1038" width="0" style="25" hidden="1" customWidth="1"/>
    <col min="1039" max="1282" width="9.140625" style="25"/>
    <col min="1283" max="1283" width="15.85546875" style="25" customWidth="1"/>
    <col min="1284" max="1284" width="8" style="25" customWidth="1"/>
    <col min="1285" max="1285" width="7.85546875" style="25" customWidth="1"/>
    <col min="1286" max="1286" width="8" style="25" customWidth="1"/>
    <col min="1287" max="1291" width="8.140625" style="25" customWidth="1"/>
    <col min="1292" max="1292" width="8.28515625" style="25" customWidth="1"/>
    <col min="1293" max="1293" width="1.5703125" style="25" customWidth="1"/>
    <col min="1294" max="1294" width="0" style="25" hidden="1" customWidth="1"/>
    <col min="1295" max="1538" width="9.140625" style="25"/>
    <col min="1539" max="1539" width="15.85546875" style="25" customWidth="1"/>
    <col min="1540" max="1540" width="8" style="25" customWidth="1"/>
    <col min="1541" max="1541" width="7.85546875" style="25" customWidth="1"/>
    <col min="1542" max="1542" width="8" style="25" customWidth="1"/>
    <col min="1543" max="1547" width="8.140625" style="25" customWidth="1"/>
    <col min="1548" max="1548" width="8.28515625" style="25" customWidth="1"/>
    <col min="1549" max="1549" width="1.5703125" style="25" customWidth="1"/>
    <col min="1550" max="1550" width="0" style="25" hidden="1" customWidth="1"/>
    <col min="1551" max="1794" width="9.140625" style="25"/>
    <col min="1795" max="1795" width="15.85546875" style="25" customWidth="1"/>
    <col min="1796" max="1796" width="8" style="25" customWidth="1"/>
    <col min="1797" max="1797" width="7.85546875" style="25" customWidth="1"/>
    <col min="1798" max="1798" width="8" style="25" customWidth="1"/>
    <col min="1799" max="1803" width="8.140625" style="25" customWidth="1"/>
    <col min="1804" max="1804" width="8.28515625" style="25" customWidth="1"/>
    <col min="1805" max="1805" width="1.5703125" style="25" customWidth="1"/>
    <col min="1806" max="1806" width="0" style="25" hidden="1" customWidth="1"/>
    <col min="1807" max="2050" width="9.140625" style="25"/>
    <col min="2051" max="2051" width="15.85546875" style="25" customWidth="1"/>
    <col min="2052" max="2052" width="8" style="25" customWidth="1"/>
    <col min="2053" max="2053" width="7.85546875" style="25" customWidth="1"/>
    <col min="2054" max="2054" width="8" style="25" customWidth="1"/>
    <col min="2055" max="2059" width="8.140625" style="25" customWidth="1"/>
    <col min="2060" max="2060" width="8.28515625" style="25" customWidth="1"/>
    <col min="2061" max="2061" width="1.5703125" style="25" customWidth="1"/>
    <col min="2062" max="2062" width="0" style="25" hidden="1" customWidth="1"/>
    <col min="2063" max="2306" width="9.140625" style="25"/>
    <col min="2307" max="2307" width="15.85546875" style="25" customWidth="1"/>
    <col min="2308" max="2308" width="8" style="25" customWidth="1"/>
    <col min="2309" max="2309" width="7.85546875" style="25" customWidth="1"/>
    <col min="2310" max="2310" width="8" style="25" customWidth="1"/>
    <col min="2311" max="2315" width="8.140625" style="25" customWidth="1"/>
    <col min="2316" max="2316" width="8.28515625" style="25" customWidth="1"/>
    <col min="2317" max="2317" width="1.5703125" style="25" customWidth="1"/>
    <col min="2318" max="2318" width="0" style="25" hidden="1" customWidth="1"/>
    <col min="2319" max="2562" width="9.140625" style="25"/>
    <col min="2563" max="2563" width="15.85546875" style="25" customWidth="1"/>
    <col min="2564" max="2564" width="8" style="25" customWidth="1"/>
    <col min="2565" max="2565" width="7.85546875" style="25" customWidth="1"/>
    <col min="2566" max="2566" width="8" style="25" customWidth="1"/>
    <col min="2567" max="2571" width="8.140625" style="25" customWidth="1"/>
    <col min="2572" max="2572" width="8.28515625" style="25" customWidth="1"/>
    <col min="2573" max="2573" width="1.5703125" style="25" customWidth="1"/>
    <col min="2574" max="2574" width="0" style="25" hidden="1" customWidth="1"/>
    <col min="2575" max="2818" width="9.140625" style="25"/>
    <col min="2819" max="2819" width="15.85546875" style="25" customWidth="1"/>
    <col min="2820" max="2820" width="8" style="25" customWidth="1"/>
    <col min="2821" max="2821" width="7.85546875" style="25" customWidth="1"/>
    <col min="2822" max="2822" width="8" style="25" customWidth="1"/>
    <col min="2823" max="2827" width="8.140625" style="25" customWidth="1"/>
    <col min="2828" max="2828" width="8.28515625" style="25" customWidth="1"/>
    <col min="2829" max="2829" width="1.5703125" style="25" customWidth="1"/>
    <col min="2830" max="2830" width="0" style="25" hidden="1" customWidth="1"/>
    <col min="2831" max="3074" width="9.140625" style="25"/>
    <col min="3075" max="3075" width="15.85546875" style="25" customWidth="1"/>
    <col min="3076" max="3076" width="8" style="25" customWidth="1"/>
    <col min="3077" max="3077" width="7.85546875" style="25" customWidth="1"/>
    <col min="3078" max="3078" width="8" style="25" customWidth="1"/>
    <col min="3079" max="3083" width="8.140625" style="25" customWidth="1"/>
    <col min="3084" max="3084" width="8.28515625" style="25" customWidth="1"/>
    <col min="3085" max="3085" width="1.5703125" style="25" customWidth="1"/>
    <col min="3086" max="3086" width="0" style="25" hidden="1" customWidth="1"/>
    <col min="3087" max="3330" width="9.140625" style="25"/>
    <col min="3331" max="3331" width="15.85546875" style="25" customWidth="1"/>
    <col min="3332" max="3332" width="8" style="25" customWidth="1"/>
    <col min="3333" max="3333" width="7.85546875" style="25" customWidth="1"/>
    <col min="3334" max="3334" width="8" style="25" customWidth="1"/>
    <col min="3335" max="3339" width="8.140625" style="25" customWidth="1"/>
    <col min="3340" max="3340" width="8.28515625" style="25" customWidth="1"/>
    <col min="3341" max="3341" width="1.5703125" style="25" customWidth="1"/>
    <col min="3342" max="3342" width="0" style="25" hidden="1" customWidth="1"/>
    <col min="3343" max="3586" width="9.140625" style="25"/>
    <col min="3587" max="3587" width="15.85546875" style="25" customWidth="1"/>
    <col min="3588" max="3588" width="8" style="25" customWidth="1"/>
    <col min="3589" max="3589" width="7.85546875" style="25" customWidth="1"/>
    <col min="3590" max="3590" width="8" style="25" customWidth="1"/>
    <col min="3591" max="3595" width="8.140625" style="25" customWidth="1"/>
    <col min="3596" max="3596" width="8.28515625" style="25" customWidth="1"/>
    <col min="3597" max="3597" width="1.5703125" style="25" customWidth="1"/>
    <col min="3598" max="3598" width="0" style="25" hidden="1" customWidth="1"/>
    <col min="3599" max="3842" width="9.140625" style="25"/>
    <col min="3843" max="3843" width="15.85546875" style="25" customWidth="1"/>
    <col min="3844" max="3844" width="8" style="25" customWidth="1"/>
    <col min="3845" max="3845" width="7.85546875" style="25" customWidth="1"/>
    <col min="3846" max="3846" width="8" style="25" customWidth="1"/>
    <col min="3847" max="3851" width="8.140625" style="25" customWidth="1"/>
    <col min="3852" max="3852" width="8.28515625" style="25" customWidth="1"/>
    <col min="3853" max="3853" width="1.5703125" style="25" customWidth="1"/>
    <col min="3854" max="3854" width="0" style="25" hidden="1" customWidth="1"/>
    <col min="3855" max="4098" width="9.140625" style="25"/>
    <col min="4099" max="4099" width="15.85546875" style="25" customWidth="1"/>
    <col min="4100" max="4100" width="8" style="25" customWidth="1"/>
    <col min="4101" max="4101" width="7.85546875" style="25" customWidth="1"/>
    <col min="4102" max="4102" width="8" style="25" customWidth="1"/>
    <col min="4103" max="4107" width="8.140625" style="25" customWidth="1"/>
    <col min="4108" max="4108" width="8.28515625" style="25" customWidth="1"/>
    <col min="4109" max="4109" width="1.5703125" style="25" customWidth="1"/>
    <col min="4110" max="4110" width="0" style="25" hidden="1" customWidth="1"/>
    <col min="4111" max="4354" width="9.140625" style="25"/>
    <col min="4355" max="4355" width="15.85546875" style="25" customWidth="1"/>
    <col min="4356" max="4356" width="8" style="25" customWidth="1"/>
    <col min="4357" max="4357" width="7.85546875" style="25" customWidth="1"/>
    <col min="4358" max="4358" width="8" style="25" customWidth="1"/>
    <col min="4359" max="4363" width="8.140625" style="25" customWidth="1"/>
    <col min="4364" max="4364" width="8.28515625" style="25" customWidth="1"/>
    <col min="4365" max="4365" width="1.5703125" style="25" customWidth="1"/>
    <col min="4366" max="4366" width="0" style="25" hidden="1" customWidth="1"/>
    <col min="4367" max="4610" width="9.140625" style="25"/>
    <col min="4611" max="4611" width="15.85546875" style="25" customWidth="1"/>
    <col min="4612" max="4612" width="8" style="25" customWidth="1"/>
    <col min="4613" max="4613" width="7.85546875" style="25" customWidth="1"/>
    <col min="4614" max="4614" width="8" style="25" customWidth="1"/>
    <col min="4615" max="4619" width="8.140625" style="25" customWidth="1"/>
    <col min="4620" max="4620" width="8.28515625" style="25" customWidth="1"/>
    <col min="4621" max="4621" width="1.5703125" style="25" customWidth="1"/>
    <col min="4622" max="4622" width="0" style="25" hidden="1" customWidth="1"/>
    <col min="4623" max="4866" width="9.140625" style="25"/>
    <col min="4867" max="4867" width="15.85546875" style="25" customWidth="1"/>
    <col min="4868" max="4868" width="8" style="25" customWidth="1"/>
    <col min="4869" max="4869" width="7.85546875" style="25" customWidth="1"/>
    <col min="4870" max="4870" width="8" style="25" customWidth="1"/>
    <col min="4871" max="4875" width="8.140625" style="25" customWidth="1"/>
    <col min="4876" max="4876" width="8.28515625" style="25" customWidth="1"/>
    <col min="4877" max="4877" width="1.5703125" style="25" customWidth="1"/>
    <col min="4878" max="4878" width="0" style="25" hidden="1" customWidth="1"/>
    <col min="4879" max="5122" width="9.140625" style="25"/>
    <col min="5123" max="5123" width="15.85546875" style="25" customWidth="1"/>
    <col min="5124" max="5124" width="8" style="25" customWidth="1"/>
    <col min="5125" max="5125" width="7.85546875" style="25" customWidth="1"/>
    <col min="5126" max="5126" width="8" style="25" customWidth="1"/>
    <col min="5127" max="5131" width="8.140625" style="25" customWidth="1"/>
    <col min="5132" max="5132" width="8.28515625" style="25" customWidth="1"/>
    <col min="5133" max="5133" width="1.5703125" style="25" customWidth="1"/>
    <col min="5134" max="5134" width="0" style="25" hidden="1" customWidth="1"/>
    <col min="5135" max="5378" width="9.140625" style="25"/>
    <col min="5379" max="5379" width="15.85546875" style="25" customWidth="1"/>
    <col min="5380" max="5380" width="8" style="25" customWidth="1"/>
    <col min="5381" max="5381" width="7.85546875" style="25" customWidth="1"/>
    <col min="5382" max="5382" width="8" style="25" customWidth="1"/>
    <col min="5383" max="5387" width="8.140625" style="25" customWidth="1"/>
    <col min="5388" max="5388" width="8.28515625" style="25" customWidth="1"/>
    <col min="5389" max="5389" width="1.5703125" style="25" customWidth="1"/>
    <col min="5390" max="5390" width="0" style="25" hidden="1" customWidth="1"/>
    <col min="5391" max="5634" width="9.140625" style="25"/>
    <col min="5635" max="5635" width="15.85546875" style="25" customWidth="1"/>
    <col min="5636" max="5636" width="8" style="25" customWidth="1"/>
    <col min="5637" max="5637" width="7.85546875" style="25" customWidth="1"/>
    <col min="5638" max="5638" width="8" style="25" customWidth="1"/>
    <col min="5639" max="5643" width="8.140625" style="25" customWidth="1"/>
    <col min="5644" max="5644" width="8.28515625" style="25" customWidth="1"/>
    <col min="5645" max="5645" width="1.5703125" style="25" customWidth="1"/>
    <col min="5646" max="5646" width="0" style="25" hidden="1" customWidth="1"/>
    <col min="5647" max="5890" width="9.140625" style="25"/>
    <col min="5891" max="5891" width="15.85546875" style="25" customWidth="1"/>
    <col min="5892" max="5892" width="8" style="25" customWidth="1"/>
    <col min="5893" max="5893" width="7.85546875" style="25" customWidth="1"/>
    <col min="5894" max="5894" width="8" style="25" customWidth="1"/>
    <col min="5895" max="5899" width="8.140625" style="25" customWidth="1"/>
    <col min="5900" max="5900" width="8.28515625" style="25" customWidth="1"/>
    <col min="5901" max="5901" width="1.5703125" style="25" customWidth="1"/>
    <col min="5902" max="5902" width="0" style="25" hidden="1" customWidth="1"/>
    <col min="5903" max="6146" width="9.140625" style="25"/>
    <col min="6147" max="6147" width="15.85546875" style="25" customWidth="1"/>
    <col min="6148" max="6148" width="8" style="25" customWidth="1"/>
    <col min="6149" max="6149" width="7.85546875" style="25" customWidth="1"/>
    <col min="6150" max="6150" width="8" style="25" customWidth="1"/>
    <col min="6151" max="6155" width="8.140625" style="25" customWidth="1"/>
    <col min="6156" max="6156" width="8.28515625" style="25" customWidth="1"/>
    <col min="6157" max="6157" width="1.5703125" style="25" customWidth="1"/>
    <col min="6158" max="6158" width="0" style="25" hidden="1" customWidth="1"/>
    <col min="6159" max="6402" width="9.140625" style="25"/>
    <col min="6403" max="6403" width="15.85546875" style="25" customWidth="1"/>
    <col min="6404" max="6404" width="8" style="25" customWidth="1"/>
    <col min="6405" max="6405" width="7.85546875" style="25" customWidth="1"/>
    <col min="6406" max="6406" width="8" style="25" customWidth="1"/>
    <col min="6407" max="6411" width="8.140625" style="25" customWidth="1"/>
    <col min="6412" max="6412" width="8.28515625" style="25" customWidth="1"/>
    <col min="6413" max="6413" width="1.5703125" style="25" customWidth="1"/>
    <col min="6414" max="6414" width="0" style="25" hidden="1" customWidth="1"/>
    <col min="6415" max="6658" width="9.140625" style="25"/>
    <col min="6659" max="6659" width="15.85546875" style="25" customWidth="1"/>
    <col min="6660" max="6660" width="8" style="25" customWidth="1"/>
    <col min="6661" max="6661" width="7.85546875" style="25" customWidth="1"/>
    <col min="6662" max="6662" width="8" style="25" customWidth="1"/>
    <col min="6663" max="6667" width="8.140625" style="25" customWidth="1"/>
    <col min="6668" max="6668" width="8.28515625" style="25" customWidth="1"/>
    <col min="6669" max="6669" width="1.5703125" style="25" customWidth="1"/>
    <col min="6670" max="6670" width="0" style="25" hidden="1" customWidth="1"/>
    <col min="6671" max="6914" width="9.140625" style="25"/>
    <col min="6915" max="6915" width="15.85546875" style="25" customWidth="1"/>
    <col min="6916" max="6916" width="8" style="25" customWidth="1"/>
    <col min="6917" max="6917" width="7.85546875" style="25" customWidth="1"/>
    <col min="6918" max="6918" width="8" style="25" customWidth="1"/>
    <col min="6919" max="6923" width="8.140625" style="25" customWidth="1"/>
    <col min="6924" max="6924" width="8.28515625" style="25" customWidth="1"/>
    <col min="6925" max="6925" width="1.5703125" style="25" customWidth="1"/>
    <col min="6926" max="6926" width="0" style="25" hidden="1" customWidth="1"/>
    <col min="6927" max="7170" width="9.140625" style="25"/>
    <col min="7171" max="7171" width="15.85546875" style="25" customWidth="1"/>
    <col min="7172" max="7172" width="8" style="25" customWidth="1"/>
    <col min="7173" max="7173" width="7.85546875" style="25" customWidth="1"/>
    <col min="7174" max="7174" width="8" style="25" customWidth="1"/>
    <col min="7175" max="7179" width="8.140625" style="25" customWidth="1"/>
    <col min="7180" max="7180" width="8.28515625" style="25" customWidth="1"/>
    <col min="7181" max="7181" width="1.5703125" style="25" customWidth="1"/>
    <col min="7182" max="7182" width="0" style="25" hidden="1" customWidth="1"/>
    <col min="7183" max="7426" width="9.140625" style="25"/>
    <col min="7427" max="7427" width="15.85546875" style="25" customWidth="1"/>
    <col min="7428" max="7428" width="8" style="25" customWidth="1"/>
    <col min="7429" max="7429" width="7.85546875" style="25" customWidth="1"/>
    <col min="7430" max="7430" width="8" style="25" customWidth="1"/>
    <col min="7431" max="7435" width="8.140625" style="25" customWidth="1"/>
    <col min="7436" max="7436" width="8.28515625" style="25" customWidth="1"/>
    <col min="7437" max="7437" width="1.5703125" style="25" customWidth="1"/>
    <col min="7438" max="7438" width="0" style="25" hidden="1" customWidth="1"/>
    <col min="7439" max="7682" width="9.140625" style="25"/>
    <col min="7683" max="7683" width="15.85546875" style="25" customWidth="1"/>
    <col min="7684" max="7684" width="8" style="25" customWidth="1"/>
    <col min="7685" max="7685" width="7.85546875" style="25" customWidth="1"/>
    <col min="7686" max="7686" width="8" style="25" customWidth="1"/>
    <col min="7687" max="7691" width="8.140625" style="25" customWidth="1"/>
    <col min="7692" max="7692" width="8.28515625" style="25" customWidth="1"/>
    <col min="7693" max="7693" width="1.5703125" style="25" customWidth="1"/>
    <col min="7694" max="7694" width="0" style="25" hidden="1" customWidth="1"/>
    <col min="7695" max="7938" width="9.140625" style="25"/>
    <col min="7939" max="7939" width="15.85546875" style="25" customWidth="1"/>
    <col min="7940" max="7940" width="8" style="25" customWidth="1"/>
    <col min="7941" max="7941" width="7.85546875" style="25" customWidth="1"/>
    <col min="7942" max="7942" width="8" style="25" customWidth="1"/>
    <col min="7943" max="7947" width="8.140625" style="25" customWidth="1"/>
    <col min="7948" max="7948" width="8.28515625" style="25" customWidth="1"/>
    <col min="7949" max="7949" width="1.5703125" style="25" customWidth="1"/>
    <col min="7950" max="7950" width="0" style="25" hidden="1" customWidth="1"/>
    <col min="7951" max="8194" width="9.140625" style="25"/>
    <col min="8195" max="8195" width="15.85546875" style="25" customWidth="1"/>
    <col min="8196" max="8196" width="8" style="25" customWidth="1"/>
    <col min="8197" max="8197" width="7.85546875" style="25" customWidth="1"/>
    <col min="8198" max="8198" width="8" style="25" customWidth="1"/>
    <col min="8199" max="8203" width="8.140625" style="25" customWidth="1"/>
    <col min="8204" max="8204" width="8.28515625" style="25" customWidth="1"/>
    <col min="8205" max="8205" width="1.5703125" style="25" customWidth="1"/>
    <col min="8206" max="8206" width="0" style="25" hidden="1" customWidth="1"/>
    <col min="8207" max="8450" width="9.140625" style="25"/>
    <col min="8451" max="8451" width="15.85546875" style="25" customWidth="1"/>
    <col min="8452" max="8452" width="8" style="25" customWidth="1"/>
    <col min="8453" max="8453" width="7.85546875" style="25" customWidth="1"/>
    <col min="8454" max="8454" width="8" style="25" customWidth="1"/>
    <col min="8455" max="8459" width="8.140625" style="25" customWidth="1"/>
    <col min="8460" max="8460" width="8.28515625" style="25" customWidth="1"/>
    <col min="8461" max="8461" width="1.5703125" style="25" customWidth="1"/>
    <col min="8462" max="8462" width="0" style="25" hidden="1" customWidth="1"/>
    <col min="8463" max="8706" width="9.140625" style="25"/>
    <col min="8707" max="8707" width="15.85546875" style="25" customWidth="1"/>
    <col min="8708" max="8708" width="8" style="25" customWidth="1"/>
    <col min="8709" max="8709" width="7.85546875" style="25" customWidth="1"/>
    <col min="8710" max="8710" width="8" style="25" customWidth="1"/>
    <col min="8711" max="8715" width="8.140625" style="25" customWidth="1"/>
    <col min="8716" max="8716" width="8.28515625" style="25" customWidth="1"/>
    <col min="8717" max="8717" width="1.5703125" style="25" customWidth="1"/>
    <col min="8718" max="8718" width="0" style="25" hidden="1" customWidth="1"/>
    <col min="8719" max="8962" width="9.140625" style="25"/>
    <col min="8963" max="8963" width="15.85546875" style="25" customWidth="1"/>
    <col min="8964" max="8964" width="8" style="25" customWidth="1"/>
    <col min="8965" max="8965" width="7.85546875" style="25" customWidth="1"/>
    <col min="8966" max="8966" width="8" style="25" customWidth="1"/>
    <col min="8967" max="8971" width="8.140625" style="25" customWidth="1"/>
    <col min="8972" max="8972" width="8.28515625" style="25" customWidth="1"/>
    <col min="8973" max="8973" width="1.5703125" style="25" customWidth="1"/>
    <col min="8974" max="8974" width="0" style="25" hidden="1" customWidth="1"/>
    <col min="8975" max="9218" width="9.140625" style="25"/>
    <col min="9219" max="9219" width="15.85546875" style="25" customWidth="1"/>
    <col min="9220" max="9220" width="8" style="25" customWidth="1"/>
    <col min="9221" max="9221" width="7.85546875" style="25" customWidth="1"/>
    <col min="9222" max="9222" width="8" style="25" customWidth="1"/>
    <col min="9223" max="9227" width="8.140625" style="25" customWidth="1"/>
    <col min="9228" max="9228" width="8.28515625" style="25" customWidth="1"/>
    <col min="9229" max="9229" width="1.5703125" style="25" customWidth="1"/>
    <col min="9230" max="9230" width="0" style="25" hidden="1" customWidth="1"/>
    <col min="9231" max="9474" width="9.140625" style="25"/>
    <col min="9475" max="9475" width="15.85546875" style="25" customWidth="1"/>
    <col min="9476" max="9476" width="8" style="25" customWidth="1"/>
    <col min="9477" max="9477" width="7.85546875" style="25" customWidth="1"/>
    <col min="9478" max="9478" width="8" style="25" customWidth="1"/>
    <col min="9479" max="9483" width="8.140625" style="25" customWidth="1"/>
    <col min="9484" max="9484" width="8.28515625" style="25" customWidth="1"/>
    <col min="9485" max="9485" width="1.5703125" style="25" customWidth="1"/>
    <col min="9486" max="9486" width="0" style="25" hidden="1" customWidth="1"/>
    <col min="9487" max="9730" width="9.140625" style="25"/>
    <col min="9731" max="9731" width="15.85546875" style="25" customWidth="1"/>
    <col min="9732" max="9732" width="8" style="25" customWidth="1"/>
    <col min="9733" max="9733" width="7.85546875" style="25" customWidth="1"/>
    <col min="9734" max="9734" width="8" style="25" customWidth="1"/>
    <col min="9735" max="9739" width="8.140625" style="25" customWidth="1"/>
    <col min="9740" max="9740" width="8.28515625" style="25" customWidth="1"/>
    <col min="9741" max="9741" width="1.5703125" style="25" customWidth="1"/>
    <col min="9742" max="9742" width="0" style="25" hidden="1" customWidth="1"/>
    <col min="9743" max="9986" width="9.140625" style="25"/>
    <col min="9987" max="9987" width="15.85546875" style="25" customWidth="1"/>
    <col min="9988" max="9988" width="8" style="25" customWidth="1"/>
    <col min="9989" max="9989" width="7.85546875" style="25" customWidth="1"/>
    <col min="9990" max="9990" width="8" style="25" customWidth="1"/>
    <col min="9991" max="9995" width="8.140625" style="25" customWidth="1"/>
    <col min="9996" max="9996" width="8.28515625" style="25" customWidth="1"/>
    <col min="9997" max="9997" width="1.5703125" style="25" customWidth="1"/>
    <col min="9998" max="9998" width="0" style="25" hidden="1" customWidth="1"/>
    <col min="9999" max="10242" width="9.140625" style="25"/>
    <col min="10243" max="10243" width="15.85546875" style="25" customWidth="1"/>
    <col min="10244" max="10244" width="8" style="25" customWidth="1"/>
    <col min="10245" max="10245" width="7.85546875" style="25" customWidth="1"/>
    <col min="10246" max="10246" width="8" style="25" customWidth="1"/>
    <col min="10247" max="10251" width="8.140625" style="25" customWidth="1"/>
    <col min="10252" max="10252" width="8.28515625" style="25" customWidth="1"/>
    <col min="10253" max="10253" width="1.5703125" style="25" customWidth="1"/>
    <col min="10254" max="10254" width="0" style="25" hidden="1" customWidth="1"/>
    <col min="10255" max="10498" width="9.140625" style="25"/>
    <col min="10499" max="10499" width="15.85546875" style="25" customWidth="1"/>
    <col min="10500" max="10500" width="8" style="25" customWidth="1"/>
    <col min="10501" max="10501" width="7.85546875" style="25" customWidth="1"/>
    <col min="10502" max="10502" width="8" style="25" customWidth="1"/>
    <col min="10503" max="10507" width="8.140625" style="25" customWidth="1"/>
    <col min="10508" max="10508" width="8.28515625" style="25" customWidth="1"/>
    <col min="10509" max="10509" width="1.5703125" style="25" customWidth="1"/>
    <col min="10510" max="10510" width="0" style="25" hidden="1" customWidth="1"/>
    <col min="10511" max="10754" width="9.140625" style="25"/>
    <col min="10755" max="10755" width="15.85546875" style="25" customWidth="1"/>
    <col min="10756" max="10756" width="8" style="25" customWidth="1"/>
    <col min="10757" max="10757" width="7.85546875" style="25" customWidth="1"/>
    <col min="10758" max="10758" width="8" style="25" customWidth="1"/>
    <col min="10759" max="10763" width="8.140625" style="25" customWidth="1"/>
    <col min="10764" max="10764" width="8.28515625" style="25" customWidth="1"/>
    <col min="10765" max="10765" width="1.5703125" style="25" customWidth="1"/>
    <col min="10766" max="10766" width="0" style="25" hidden="1" customWidth="1"/>
    <col min="10767" max="11010" width="9.140625" style="25"/>
    <col min="11011" max="11011" width="15.85546875" style="25" customWidth="1"/>
    <col min="11012" max="11012" width="8" style="25" customWidth="1"/>
    <col min="11013" max="11013" width="7.85546875" style="25" customWidth="1"/>
    <col min="11014" max="11014" width="8" style="25" customWidth="1"/>
    <col min="11015" max="11019" width="8.140625" style="25" customWidth="1"/>
    <col min="11020" max="11020" width="8.28515625" style="25" customWidth="1"/>
    <col min="11021" max="11021" width="1.5703125" style="25" customWidth="1"/>
    <col min="11022" max="11022" width="0" style="25" hidden="1" customWidth="1"/>
    <col min="11023" max="11266" width="9.140625" style="25"/>
    <col min="11267" max="11267" width="15.85546875" style="25" customWidth="1"/>
    <col min="11268" max="11268" width="8" style="25" customWidth="1"/>
    <col min="11269" max="11269" width="7.85546875" style="25" customWidth="1"/>
    <col min="11270" max="11270" width="8" style="25" customWidth="1"/>
    <col min="11271" max="11275" width="8.140625" style="25" customWidth="1"/>
    <col min="11276" max="11276" width="8.28515625" style="25" customWidth="1"/>
    <col min="11277" max="11277" width="1.5703125" style="25" customWidth="1"/>
    <col min="11278" max="11278" width="0" style="25" hidden="1" customWidth="1"/>
    <col min="11279" max="11522" width="9.140625" style="25"/>
    <col min="11523" max="11523" width="15.85546875" style="25" customWidth="1"/>
    <col min="11524" max="11524" width="8" style="25" customWidth="1"/>
    <col min="11525" max="11525" width="7.85546875" style="25" customWidth="1"/>
    <col min="11526" max="11526" width="8" style="25" customWidth="1"/>
    <col min="11527" max="11531" width="8.140625" style="25" customWidth="1"/>
    <col min="11532" max="11532" width="8.28515625" style="25" customWidth="1"/>
    <col min="11533" max="11533" width="1.5703125" style="25" customWidth="1"/>
    <col min="11534" max="11534" width="0" style="25" hidden="1" customWidth="1"/>
    <col min="11535" max="11778" width="9.140625" style="25"/>
    <col min="11779" max="11779" width="15.85546875" style="25" customWidth="1"/>
    <col min="11780" max="11780" width="8" style="25" customWidth="1"/>
    <col min="11781" max="11781" width="7.85546875" style="25" customWidth="1"/>
    <col min="11782" max="11782" width="8" style="25" customWidth="1"/>
    <col min="11783" max="11787" width="8.140625" style="25" customWidth="1"/>
    <col min="11788" max="11788" width="8.28515625" style="25" customWidth="1"/>
    <col min="11789" max="11789" width="1.5703125" style="25" customWidth="1"/>
    <col min="11790" max="11790" width="0" style="25" hidden="1" customWidth="1"/>
    <col min="11791" max="12034" width="9.140625" style="25"/>
    <col min="12035" max="12035" width="15.85546875" style="25" customWidth="1"/>
    <col min="12036" max="12036" width="8" style="25" customWidth="1"/>
    <col min="12037" max="12037" width="7.85546875" style="25" customWidth="1"/>
    <col min="12038" max="12038" width="8" style="25" customWidth="1"/>
    <col min="12039" max="12043" width="8.140625" style="25" customWidth="1"/>
    <col min="12044" max="12044" width="8.28515625" style="25" customWidth="1"/>
    <col min="12045" max="12045" width="1.5703125" style="25" customWidth="1"/>
    <col min="12046" max="12046" width="0" style="25" hidden="1" customWidth="1"/>
    <col min="12047" max="12290" width="9.140625" style="25"/>
    <col min="12291" max="12291" width="15.85546875" style="25" customWidth="1"/>
    <col min="12292" max="12292" width="8" style="25" customWidth="1"/>
    <col min="12293" max="12293" width="7.85546875" style="25" customWidth="1"/>
    <col min="12294" max="12294" width="8" style="25" customWidth="1"/>
    <col min="12295" max="12299" width="8.140625" style="25" customWidth="1"/>
    <col min="12300" max="12300" width="8.28515625" style="25" customWidth="1"/>
    <col min="12301" max="12301" width="1.5703125" style="25" customWidth="1"/>
    <col min="12302" max="12302" width="0" style="25" hidden="1" customWidth="1"/>
    <col min="12303" max="12546" width="9.140625" style="25"/>
    <col min="12547" max="12547" width="15.85546875" style="25" customWidth="1"/>
    <col min="12548" max="12548" width="8" style="25" customWidth="1"/>
    <col min="12549" max="12549" width="7.85546875" style="25" customWidth="1"/>
    <col min="12550" max="12550" width="8" style="25" customWidth="1"/>
    <col min="12551" max="12555" width="8.140625" style="25" customWidth="1"/>
    <col min="12556" max="12556" width="8.28515625" style="25" customWidth="1"/>
    <col min="12557" max="12557" width="1.5703125" style="25" customWidth="1"/>
    <col min="12558" max="12558" width="0" style="25" hidden="1" customWidth="1"/>
    <col min="12559" max="12802" width="9.140625" style="25"/>
    <col min="12803" max="12803" width="15.85546875" style="25" customWidth="1"/>
    <col min="12804" max="12804" width="8" style="25" customWidth="1"/>
    <col min="12805" max="12805" width="7.85546875" style="25" customWidth="1"/>
    <col min="12806" max="12806" width="8" style="25" customWidth="1"/>
    <col min="12807" max="12811" width="8.140625" style="25" customWidth="1"/>
    <col min="12812" max="12812" width="8.28515625" style="25" customWidth="1"/>
    <col min="12813" max="12813" width="1.5703125" style="25" customWidth="1"/>
    <col min="12814" max="12814" width="0" style="25" hidden="1" customWidth="1"/>
    <col min="12815" max="13058" width="9.140625" style="25"/>
    <col min="13059" max="13059" width="15.85546875" style="25" customWidth="1"/>
    <col min="13060" max="13060" width="8" style="25" customWidth="1"/>
    <col min="13061" max="13061" width="7.85546875" style="25" customWidth="1"/>
    <col min="13062" max="13062" width="8" style="25" customWidth="1"/>
    <col min="13063" max="13067" width="8.140625" style="25" customWidth="1"/>
    <col min="13068" max="13068" width="8.28515625" style="25" customWidth="1"/>
    <col min="13069" max="13069" width="1.5703125" style="25" customWidth="1"/>
    <col min="13070" max="13070" width="0" style="25" hidden="1" customWidth="1"/>
    <col min="13071" max="13314" width="9.140625" style="25"/>
    <col min="13315" max="13315" width="15.85546875" style="25" customWidth="1"/>
    <col min="13316" max="13316" width="8" style="25" customWidth="1"/>
    <col min="13317" max="13317" width="7.85546875" style="25" customWidth="1"/>
    <col min="13318" max="13318" width="8" style="25" customWidth="1"/>
    <col min="13319" max="13323" width="8.140625" style="25" customWidth="1"/>
    <col min="13324" max="13324" width="8.28515625" style="25" customWidth="1"/>
    <col min="13325" max="13325" width="1.5703125" style="25" customWidth="1"/>
    <col min="13326" max="13326" width="0" style="25" hidden="1" customWidth="1"/>
    <col min="13327" max="13570" width="9.140625" style="25"/>
    <col min="13571" max="13571" width="15.85546875" style="25" customWidth="1"/>
    <col min="13572" max="13572" width="8" style="25" customWidth="1"/>
    <col min="13573" max="13573" width="7.85546875" style="25" customWidth="1"/>
    <col min="13574" max="13574" width="8" style="25" customWidth="1"/>
    <col min="13575" max="13579" width="8.140625" style="25" customWidth="1"/>
    <col min="13580" max="13580" width="8.28515625" style="25" customWidth="1"/>
    <col min="13581" max="13581" width="1.5703125" style="25" customWidth="1"/>
    <col min="13582" max="13582" width="0" style="25" hidden="1" customWidth="1"/>
    <col min="13583" max="13826" width="9.140625" style="25"/>
    <col min="13827" max="13827" width="15.85546875" style="25" customWidth="1"/>
    <col min="13828" max="13828" width="8" style="25" customWidth="1"/>
    <col min="13829" max="13829" width="7.85546875" style="25" customWidth="1"/>
    <col min="13830" max="13830" width="8" style="25" customWidth="1"/>
    <col min="13831" max="13835" width="8.140625" style="25" customWidth="1"/>
    <col min="13836" max="13836" width="8.28515625" style="25" customWidth="1"/>
    <col min="13837" max="13837" width="1.5703125" style="25" customWidth="1"/>
    <col min="13838" max="13838" width="0" style="25" hidden="1" customWidth="1"/>
    <col min="13839" max="14082" width="9.140625" style="25"/>
    <col min="14083" max="14083" width="15.85546875" style="25" customWidth="1"/>
    <col min="14084" max="14084" width="8" style="25" customWidth="1"/>
    <col min="14085" max="14085" width="7.85546875" style="25" customWidth="1"/>
    <col min="14086" max="14086" width="8" style="25" customWidth="1"/>
    <col min="14087" max="14091" width="8.140625" style="25" customWidth="1"/>
    <col min="14092" max="14092" width="8.28515625" style="25" customWidth="1"/>
    <col min="14093" max="14093" width="1.5703125" style="25" customWidth="1"/>
    <col min="14094" max="14094" width="0" style="25" hidden="1" customWidth="1"/>
    <col min="14095" max="14338" width="9.140625" style="25"/>
    <col min="14339" max="14339" width="15.85546875" style="25" customWidth="1"/>
    <col min="14340" max="14340" width="8" style="25" customWidth="1"/>
    <col min="14341" max="14341" width="7.85546875" style="25" customWidth="1"/>
    <col min="14342" max="14342" width="8" style="25" customWidth="1"/>
    <col min="14343" max="14347" width="8.140625" style="25" customWidth="1"/>
    <col min="14348" max="14348" width="8.28515625" style="25" customWidth="1"/>
    <col min="14349" max="14349" width="1.5703125" style="25" customWidth="1"/>
    <col min="14350" max="14350" width="0" style="25" hidden="1" customWidth="1"/>
    <col min="14351" max="14594" width="9.140625" style="25"/>
    <col min="14595" max="14595" width="15.85546875" style="25" customWidth="1"/>
    <col min="14596" max="14596" width="8" style="25" customWidth="1"/>
    <col min="14597" max="14597" width="7.85546875" style="25" customWidth="1"/>
    <col min="14598" max="14598" width="8" style="25" customWidth="1"/>
    <col min="14599" max="14603" width="8.140625" style="25" customWidth="1"/>
    <col min="14604" max="14604" width="8.28515625" style="25" customWidth="1"/>
    <col min="14605" max="14605" width="1.5703125" style="25" customWidth="1"/>
    <col min="14606" max="14606" width="0" style="25" hidden="1" customWidth="1"/>
    <col min="14607" max="14850" width="9.140625" style="25"/>
    <col min="14851" max="14851" width="15.85546875" style="25" customWidth="1"/>
    <col min="14852" max="14852" width="8" style="25" customWidth="1"/>
    <col min="14853" max="14853" width="7.85546875" style="25" customWidth="1"/>
    <col min="14854" max="14854" width="8" style="25" customWidth="1"/>
    <col min="14855" max="14859" width="8.140625" style="25" customWidth="1"/>
    <col min="14860" max="14860" width="8.28515625" style="25" customWidth="1"/>
    <col min="14861" max="14861" width="1.5703125" style="25" customWidth="1"/>
    <col min="14862" max="14862" width="0" style="25" hidden="1" customWidth="1"/>
    <col min="14863" max="15106" width="9.140625" style="25"/>
    <col min="15107" max="15107" width="15.85546875" style="25" customWidth="1"/>
    <col min="15108" max="15108" width="8" style="25" customWidth="1"/>
    <col min="15109" max="15109" width="7.85546875" style="25" customWidth="1"/>
    <col min="15110" max="15110" width="8" style="25" customWidth="1"/>
    <col min="15111" max="15115" width="8.140625" style="25" customWidth="1"/>
    <col min="15116" max="15116" width="8.28515625" style="25" customWidth="1"/>
    <col min="15117" max="15117" width="1.5703125" style="25" customWidth="1"/>
    <col min="15118" max="15118" width="0" style="25" hidden="1" customWidth="1"/>
    <col min="15119" max="15362" width="9.140625" style="25"/>
    <col min="15363" max="15363" width="15.85546875" style="25" customWidth="1"/>
    <col min="15364" max="15364" width="8" style="25" customWidth="1"/>
    <col min="15365" max="15365" width="7.85546875" style="25" customWidth="1"/>
    <col min="15366" max="15366" width="8" style="25" customWidth="1"/>
    <col min="15367" max="15371" width="8.140625" style="25" customWidth="1"/>
    <col min="15372" max="15372" width="8.28515625" style="25" customWidth="1"/>
    <col min="15373" max="15373" width="1.5703125" style="25" customWidth="1"/>
    <col min="15374" max="15374" width="0" style="25" hidden="1" customWidth="1"/>
    <col min="15375" max="15618" width="9.140625" style="25"/>
    <col min="15619" max="15619" width="15.85546875" style="25" customWidth="1"/>
    <col min="15620" max="15620" width="8" style="25" customWidth="1"/>
    <col min="15621" max="15621" width="7.85546875" style="25" customWidth="1"/>
    <col min="15622" max="15622" width="8" style="25" customWidth="1"/>
    <col min="15623" max="15627" width="8.140625" style="25" customWidth="1"/>
    <col min="15628" max="15628" width="8.28515625" style="25" customWidth="1"/>
    <col min="15629" max="15629" width="1.5703125" style="25" customWidth="1"/>
    <col min="15630" max="15630" width="0" style="25" hidden="1" customWidth="1"/>
    <col min="15631" max="15874" width="9.140625" style="25"/>
    <col min="15875" max="15875" width="15.85546875" style="25" customWidth="1"/>
    <col min="15876" max="15876" width="8" style="25" customWidth="1"/>
    <col min="15877" max="15877" width="7.85546875" style="25" customWidth="1"/>
    <col min="15878" max="15878" width="8" style="25" customWidth="1"/>
    <col min="15879" max="15883" width="8.140625" style="25" customWidth="1"/>
    <col min="15884" max="15884" width="8.28515625" style="25" customWidth="1"/>
    <col min="15885" max="15885" width="1.5703125" style="25" customWidth="1"/>
    <col min="15886" max="15886" width="0" style="25" hidden="1" customWidth="1"/>
    <col min="15887" max="16130" width="9.140625" style="25"/>
    <col min="16131" max="16131" width="15.85546875" style="25" customWidth="1"/>
    <col min="16132" max="16132" width="8" style="25" customWidth="1"/>
    <col min="16133" max="16133" width="7.85546875" style="25" customWidth="1"/>
    <col min="16134" max="16134" width="8" style="25" customWidth="1"/>
    <col min="16135" max="16139" width="8.140625" style="25" customWidth="1"/>
    <col min="16140" max="16140" width="8.28515625" style="25" customWidth="1"/>
    <col min="16141" max="16141" width="1.5703125" style="25" customWidth="1"/>
    <col min="16142" max="16142" width="0" style="25" hidden="1" customWidth="1"/>
    <col min="16143" max="16384" width="9.140625" style="25"/>
  </cols>
  <sheetData>
    <row r="4" spans="1:72" x14ac:dyDescent="0.2">
      <c r="J4" s="33" t="s">
        <v>119</v>
      </c>
    </row>
    <row r="5" spans="1:72" s="26" customFormat="1" ht="9" customHeight="1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</row>
    <row r="8" spans="1:72" x14ac:dyDescent="0.2">
      <c r="B8" s="87">
        <v>1.1299999999999999</v>
      </c>
      <c r="C8" s="293" t="s">
        <v>136</v>
      </c>
      <c r="D8" s="293"/>
      <c r="E8" s="293"/>
      <c r="F8" s="293"/>
      <c r="G8" s="293"/>
      <c r="H8" s="293"/>
      <c r="I8" s="293"/>
      <c r="J8" s="293"/>
    </row>
    <row r="9" spans="1:72" x14ac:dyDescent="0.2">
      <c r="B9" s="294"/>
      <c r="C9" s="260">
        <v>2008</v>
      </c>
      <c r="D9" s="260"/>
      <c r="E9" s="260">
        <v>2009</v>
      </c>
      <c r="F9" s="260"/>
      <c r="G9" s="260">
        <v>2010</v>
      </c>
      <c r="H9" s="260"/>
      <c r="I9" s="260">
        <v>2011</v>
      </c>
      <c r="J9" s="260"/>
      <c r="K9" s="260">
        <v>2012</v>
      </c>
      <c r="L9" s="260"/>
    </row>
    <row r="10" spans="1:72" ht="15" x14ac:dyDescent="0.25">
      <c r="B10" s="295"/>
      <c r="C10" s="150" t="s">
        <v>69</v>
      </c>
      <c r="D10" s="150" t="s">
        <v>70</v>
      </c>
      <c r="E10" s="150" t="s">
        <v>69</v>
      </c>
      <c r="F10" s="150" t="s">
        <v>70</v>
      </c>
      <c r="G10" s="150" t="s">
        <v>69</v>
      </c>
      <c r="H10" s="150" t="s">
        <v>70</v>
      </c>
      <c r="I10" s="150" t="s">
        <v>69</v>
      </c>
      <c r="J10" s="150" t="s">
        <v>70</v>
      </c>
      <c r="K10" s="150" t="s">
        <v>69</v>
      </c>
      <c r="L10" s="150" t="s">
        <v>70</v>
      </c>
      <c r="O10" s="27"/>
      <c r="P10" s="27"/>
      <c r="Q10" s="27"/>
      <c r="R10" s="27"/>
      <c r="S10" s="27"/>
      <c r="T10" s="27"/>
      <c r="U10" s="27"/>
      <c r="V10" s="27"/>
    </row>
    <row r="11" spans="1:72" ht="15" x14ac:dyDescent="0.25">
      <c r="B11" s="239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O11" s="27"/>
      <c r="P11" s="27"/>
      <c r="Q11" s="27"/>
      <c r="R11" s="27"/>
      <c r="S11" s="27"/>
      <c r="T11" s="27"/>
      <c r="U11" s="27"/>
      <c r="V11" s="27"/>
    </row>
    <row r="12" spans="1:72" ht="15" x14ac:dyDescent="0.25">
      <c r="B12" s="132" t="s">
        <v>115</v>
      </c>
      <c r="C12" s="241">
        <v>22632.284099999819</v>
      </c>
      <c r="D12" s="242">
        <v>100</v>
      </c>
      <c r="E12" s="241">
        <v>23017.679999999898</v>
      </c>
      <c r="F12" s="242">
        <v>100</v>
      </c>
      <c r="G12" s="241">
        <v>22759.999997895109</v>
      </c>
      <c r="H12" s="242">
        <v>100</v>
      </c>
      <c r="I12" s="241">
        <v>22142.928297473998</v>
      </c>
      <c r="J12" s="242">
        <v>100</v>
      </c>
      <c r="K12" s="241">
        <f>K16+K17+K18+K19+K20+K24+K25</f>
        <v>24165.000000000149</v>
      </c>
      <c r="L12" s="242">
        <v>100</v>
      </c>
      <c r="O12" s="27"/>
      <c r="P12" s="27"/>
      <c r="Q12" s="27"/>
      <c r="R12" s="27"/>
      <c r="S12" s="27"/>
      <c r="T12" s="27"/>
      <c r="U12" s="27"/>
      <c r="V12" s="27"/>
    </row>
    <row r="13" spans="1:72" ht="15" x14ac:dyDescent="0.25">
      <c r="B13" s="239"/>
      <c r="C13" s="243"/>
      <c r="D13" s="244"/>
      <c r="E13" s="243"/>
      <c r="F13" s="245"/>
      <c r="G13" s="243"/>
      <c r="H13" s="244"/>
      <c r="I13" s="243"/>
      <c r="J13" s="244"/>
      <c r="K13" s="243"/>
      <c r="L13" s="244"/>
      <c r="O13" s="27"/>
      <c r="P13" s="27"/>
      <c r="Q13" s="27"/>
      <c r="R13" s="27"/>
      <c r="S13" s="27"/>
      <c r="T13" s="27"/>
      <c r="U13" s="27"/>
      <c r="V13" s="27"/>
    </row>
    <row r="14" spans="1:72" ht="15" x14ac:dyDescent="0.25">
      <c r="B14" s="132" t="s">
        <v>116</v>
      </c>
      <c r="C14" s="241">
        <v>21412</v>
      </c>
      <c r="D14" s="242">
        <v>94.608214996736322</v>
      </c>
      <c r="E14" s="241">
        <v>21779.679999999898</v>
      </c>
      <c r="F14" s="242">
        <v>94.621525714146671</v>
      </c>
      <c r="G14" s="241">
        <v>21742</v>
      </c>
      <c r="H14" s="242">
        <v>95.527240782121027</v>
      </c>
      <c r="I14" s="241">
        <v>21203</v>
      </c>
      <c r="J14" s="242">
        <v>95.755176167999323</v>
      </c>
      <c r="K14" s="241">
        <f>K16+K17+K18+K19+K20</f>
        <v>23164.000000000149</v>
      </c>
      <c r="L14" s="242">
        <f>(K14/K12)*100</f>
        <v>95.857645354852082</v>
      </c>
      <c r="O14" s="27"/>
      <c r="P14" s="27"/>
      <c r="Q14" s="27"/>
      <c r="R14" s="27"/>
      <c r="S14" s="27"/>
      <c r="T14" s="27"/>
      <c r="U14" s="27"/>
      <c r="V14" s="27"/>
    </row>
    <row r="15" spans="1:72" ht="15" x14ac:dyDescent="0.25">
      <c r="B15" s="239"/>
      <c r="C15" s="243"/>
      <c r="D15" s="242"/>
      <c r="E15" s="243"/>
      <c r="F15" s="245"/>
      <c r="G15" s="243"/>
      <c r="H15" s="242"/>
      <c r="I15" s="243"/>
      <c r="J15" s="242"/>
      <c r="K15" s="243"/>
      <c r="L15" s="242"/>
      <c r="O15" s="27"/>
      <c r="P15" s="27"/>
      <c r="Q15" s="27"/>
      <c r="R15" s="27"/>
      <c r="S15" s="27"/>
      <c r="T15" s="27"/>
      <c r="U15" s="27"/>
      <c r="V15" s="27"/>
    </row>
    <row r="16" spans="1:72" ht="15" x14ac:dyDescent="0.25">
      <c r="B16" s="239" t="s">
        <v>6</v>
      </c>
      <c r="C16" s="243">
        <v>12296.27559999983</v>
      </c>
      <c r="D16" s="245">
        <v>54.330687727625019</v>
      </c>
      <c r="E16" s="243">
        <v>12287.159999999869</v>
      </c>
      <c r="F16" s="245">
        <v>53.381400731958749</v>
      </c>
      <c r="G16" s="243">
        <v>12338.129511386061</v>
      </c>
      <c r="H16" s="245">
        <v>54.209707875778193</v>
      </c>
      <c r="I16" s="243">
        <v>12279.172413792923</v>
      </c>
      <c r="J16" s="245">
        <v>55.454148831768094</v>
      </c>
      <c r="K16" s="243">
        <v>13109.000000000131</v>
      </c>
      <c r="L16" s="245">
        <f>(K16/$K$12)*100</f>
        <v>54.247879164080494</v>
      </c>
      <c r="O16" s="27"/>
      <c r="P16" s="27"/>
      <c r="Q16" s="27"/>
      <c r="R16" s="27"/>
      <c r="S16" s="27"/>
      <c r="T16" s="27"/>
      <c r="U16" s="27"/>
      <c r="V16" s="27"/>
    </row>
    <row r="17" spans="2:22" ht="15" x14ac:dyDescent="0.25">
      <c r="B17" s="239" t="s">
        <v>7</v>
      </c>
      <c r="C17" s="243">
        <v>4508.0261999999884</v>
      </c>
      <c r="D17" s="245">
        <v>19.918564914091125</v>
      </c>
      <c r="E17" s="243">
        <v>5345.2000000000207</v>
      </c>
      <c r="F17" s="245">
        <v>23.22214923484923</v>
      </c>
      <c r="G17" s="243">
        <v>4562.286865048819</v>
      </c>
      <c r="H17" s="245">
        <v>20.045197124212429</v>
      </c>
      <c r="I17" s="243">
        <v>4430.7172619047833</v>
      </c>
      <c r="J17" s="245">
        <v>20.009626560594636</v>
      </c>
      <c r="K17" s="243">
        <v>4806.0000000000282</v>
      </c>
      <c r="L17" s="245">
        <f t="shared" ref="L17:L20" si="0">(K17/$K$12)*100</f>
        <v>19.888268156424573</v>
      </c>
      <c r="O17" s="27"/>
      <c r="P17" s="27"/>
      <c r="Q17" s="27"/>
      <c r="R17" s="27"/>
      <c r="S17" s="27"/>
      <c r="T17" s="27"/>
      <c r="U17" s="27"/>
      <c r="V17" s="27"/>
    </row>
    <row r="18" spans="2:22" ht="15" x14ac:dyDescent="0.25">
      <c r="B18" s="239" t="s">
        <v>8</v>
      </c>
      <c r="C18" s="243">
        <v>3349.9871999999941</v>
      </c>
      <c r="D18" s="245">
        <v>14.801807829904453</v>
      </c>
      <c r="E18" s="243">
        <v>2820.0300000000079</v>
      </c>
      <c r="F18" s="245">
        <v>12.251582261983051</v>
      </c>
      <c r="G18" s="243">
        <v>3805.8078554632111</v>
      </c>
      <c r="H18" s="245">
        <v>16.721475640664234</v>
      </c>
      <c r="I18" s="243">
        <v>3512.6523605150355</v>
      </c>
      <c r="J18" s="245">
        <v>15.863540329107009</v>
      </c>
      <c r="K18" s="243">
        <v>4146.99999999999</v>
      </c>
      <c r="L18" s="245">
        <f t="shared" si="0"/>
        <v>17.161183529898466</v>
      </c>
      <c r="O18" s="27"/>
      <c r="P18" s="27"/>
      <c r="Q18" s="27"/>
      <c r="R18" s="27"/>
      <c r="S18" s="27"/>
      <c r="T18" s="27"/>
      <c r="U18" s="27"/>
      <c r="V18" s="27"/>
    </row>
    <row r="19" spans="2:22" ht="15" x14ac:dyDescent="0.25">
      <c r="B19" s="239" t="s">
        <v>10</v>
      </c>
      <c r="C19" s="243">
        <v>687.99920000000066</v>
      </c>
      <c r="D19" s="245">
        <v>3.0399017481404194</v>
      </c>
      <c r="E19" s="243">
        <v>762.81000000000051</v>
      </c>
      <c r="F19" s="245">
        <v>3.3140177463584686</v>
      </c>
      <c r="G19" s="243">
        <v>534.94382019500267</v>
      </c>
      <c r="H19" s="245">
        <v>2.3503682787542854</v>
      </c>
      <c r="I19" s="243">
        <v>482.43243243243143</v>
      </c>
      <c r="J19" s="245">
        <v>2.1787201130370182</v>
      </c>
      <c r="K19" s="243">
        <v>594</v>
      </c>
      <c r="L19" s="245">
        <f t="shared" si="0"/>
        <v>2.4581005586592029</v>
      </c>
      <c r="O19" s="27"/>
      <c r="P19" s="27"/>
      <c r="Q19" s="27"/>
      <c r="R19" s="27"/>
      <c r="S19" s="27"/>
      <c r="T19" s="27"/>
      <c r="U19" s="27"/>
      <c r="V19" s="27"/>
    </row>
    <row r="20" spans="2:22" ht="15" x14ac:dyDescent="0.25">
      <c r="B20" s="239" t="s">
        <v>9</v>
      </c>
      <c r="C20" s="243">
        <v>570</v>
      </c>
      <c r="D20" s="245">
        <v>2.5185261791584019</v>
      </c>
      <c r="E20" s="243">
        <v>564.48</v>
      </c>
      <c r="F20" s="245">
        <v>2.4523757389971648</v>
      </c>
      <c r="G20" s="243">
        <v>500.945378275</v>
      </c>
      <c r="H20" s="245">
        <v>2.2009902386701601</v>
      </c>
      <c r="I20" s="243">
        <v>498.16216216216264</v>
      </c>
      <c r="J20" s="245">
        <v>2.2497573738654593</v>
      </c>
      <c r="K20" s="243">
        <v>507.99999999999881</v>
      </c>
      <c r="L20" s="245">
        <f t="shared" si="0"/>
        <v>2.1022139457893467</v>
      </c>
      <c r="O20" s="27"/>
      <c r="P20" s="27"/>
      <c r="Q20" s="27"/>
      <c r="R20" s="27"/>
      <c r="S20" s="27"/>
      <c r="T20" s="27"/>
      <c r="U20" s="27"/>
      <c r="V20" s="27"/>
    </row>
    <row r="21" spans="2:22" x14ac:dyDescent="0.2">
      <c r="B21" s="239"/>
      <c r="C21" s="243"/>
      <c r="D21" s="242"/>
      <c r="E21" s="246"/>
      <c r="F21" s="245"/>
      <c r="G21" s="243"/>
      <c r="H21" s="242"/>
      <c r="I21" s="243"/>
      <c r="J21" s="242"/>
      <c r="K21" s="243"/>
      <c r="L21" s="242"/>
    </row>
    <row r="22" spans="2:22" x14ac:dyDescent="0.2">
      <c r="B22" s="132" t="s">
        <v>117</v>
      </c>
      <c r="C22" s="241">
        <v>1219.9959000000008</v>
      </c>
      <c r="D22" s="242">
        <v>5.3905116010805578</v>
      </c>
      <c r="E22" s="241">
        <v>1238</v>
      </c>
      <c r="F22" s="242">
        <v>5.3784742858533328</v>
      </c>
      <c r="G22" s="241">
        <v>1017.8865675270123</v>
      </c>
      <c r="H22" s="242">
        <v>4.4722608419206873</v>
      </c>
      <c r="I22" s="241">
        <v>939.79166666666595</v>
      </c>
      <c r="J22" s="242">
        <v>4.2442067916278026</v>
      </c>
      <c r="K22" s="241">
        <f>K24+K25</f>
        <v>1001.0000000000007</v>
      </c>
      <c r="L22" s="242">
        <f>(K22/$K$12)*100</f>
        <v>4.1423546451479183</v>
      </c>
    </row>
    <row r="23" spans="2:22" x14ac:dyDescent="0.2">
      <c r="B23" s="239"/>
      <c r="C23" s="246"/>
      <c r="D23" s="242"/>
      <c r="E23" s="246"/>
      <c r="F23" s="245"/>
      <c r="G23" s="246"/>
      <c r="H23" s="242"/>
      <c r="I23" s="246"/>
      <c r="J23" s="242"/>
      <c r="K23" s="246"/>
      <c r="L23" s="242"/>
    </row>
    <row r="24" spans="2:22" x14ac:dyDescent="0.2">
      <c r="B24" s="239" t="s">
        <v>50</v>
      </c>
      <c r="C24" s="243">
        <v>1043</v>
      </c>
      <c r="D24" s="245">
        <v>4.608461061161778</v>
      </c>
      <c r="E24" s="243">
        <v>1087.5</v>
      </c>
      <c r="F24" s="245">
        <v>4.7246290677427298</v>
      </c>
      <c r="G24" s="246">
        <v>896</v>
      </c>
      <c r="H24" s="245">
        <v>3.9367311075697007</v>
      </c>
      <c r="I24" s="246">
        <v>827</v>
      </c>
      <c r="J24" s="245">
        <v>3.7348267080571351</v>
      </c>
      <c r="K24" s="243">
        <v>871.83870967741984</v>
      </c>
      <c r="L24" s="247">
        <f t="shared" ref="L24:L25" si="1">(K24/$K$12)*100</f>
        <v>3.6078572715804444</v>
      </c>
    </row>
    <row r="25" spans="2:22" x14ac:dyDescent="0.2">
      <c r="B25" s="248" t="s">
        <v>51</v>
      </c>
      <c r="C25" s="249">
        <v>177</v>
      </c>
      <c r="D25" s="250">
        <v>0.78206865563339867</v>
      </c>
      <c r="E25" s="249">
        <v>150</v>
      </c>
      <c r="F25" s="250">
        <v>0.65167297486106623</v>
      </c>
      <c r="G25" s="251">
        <v>122</v>
      </c>
      <c r="H25" s="250">
        <v>0.53602811955748153</v>
      </c>
      <c r="I25" s="251">
        <v>113</v>
      </c>
      <c r="J25" s="250">
        <v>0.51032094076234136</v>
      </c>
      <c r="K25" s="249">
        <v>129.16129032258081</v>
      </c>
      <c r="L25" s="250">
        <f t="shared" si="1"/>
        <v>0.53449737356747362</v>
      </c>
    </row>
    <row r="28" spans="2:22" x14ac:dyDescent="0.2">
      <c r="O28" s="50"/>
      <c r="P28" s="50"/>
      <c r="Q28" s="50"/>
      <c r="R28" s="50"/>
      <c r="S28" s="50"/>
    </row>
    <row r="29" spans="2:22" x14ac:dyDescent="0.2">
      <c r="O29" s="50"/>
      <c r="P29" s="50">
        <v>2012</v>
      </c>
      <c r="Q29" s="51">
        <v>2011</v>
      </c>
      <c r="R29" s="52">
        <v>2010</v>
      </c>
      <c r="S29" s="50"/>
    </row>
    <row r="30" spans="2:22" x14ac:dyDescent="0.2">
      <c r="O30" s="50" t="str">
        <f>B16</f>
        <v>George Town</v>
      </c>
      <c r="P30" s="53">
        <v>13109.000000000131</v>
      </c>
      <c r="Q30" s="54">
        <f>I16</f>
        <v>12279.172413792923</v>
      </c>
      <c r="R30" s="50"/>
      <c r="S30" s="50"/>
    </row>
    <row r="31" spans="2:22" x14ac:dyDescent="0.2">
      <c r="O31" s="50" t="str">
        <f>B17</f>
        <v>West Bay</v>
      </c>
      <c r="P31" s="53">
        <v>4806.0000000000282</v>
      </c>
      <c r="Q31" s="54">
        <f>I17</f>
        <v>4430.7172619047833</v>
      </c>
      <c r="R31" s="50"/>
      <c r="S31" s="50"/>
    </row>
    <row r="32" spans="2:22" x14ac:dyDescent="0.2">
      <c r="O32" s="50" t="str">
        <f>B18</f>
        <v>Bodden Town</v>
      </c>
      <c r="P32" s="53">
        <v>4146.99999999999</v>
      </c>
      <c r="Q32" s="54">
        <f>I18</f>
        <v>3512.6523605150355</v>
      </c>
      <c r="R32" s="50"/>
      <c r="S32" s="50"/>
    </row>
    <row r="33" spans="2:19" x14ac:dyDescent="0.2">
      <c r="O33" s="50" t="str">
        <f>B19</f>
        <v>North Side</v>
      </c>
      <c r="P33" s="53">
        <v>594</v>
      </c>
      <c r="Q33" s="54">
        <f>I19</f>
        <v>482.43243243243143</v>
      </c>
      <c r="R33" s="50"/>
      <c r="S33" s="50"/>
    </row>
    <row r="34" spans="2:19" x14ac:dyDescent="0.2">
      <c r="O34" s="50" t="str">
        <f>B20</f>
        <v>East End</v>
      </c>
      <c r="P34" s="53">
        <v>507.99999999999881</v>
      </c>
      <c r="Q34" s="54">
        <f>I20</f>
        <v>498.16216216216264</v>
      </c>
      <c r="R34" s="50"/>
      <c r="S34" s="50"/>
    </row>
    <row r="35" spans="2:19" x14ac:dyDescent="0.2">
      <c r="O35" s="50" t="str">
        <f>B22</f>
        <v xml:space="preserve">Sister Islands </v>
      </c>
      <c r="P35" s="50">
        <v>1001</v>
      </c>
      <c r="Q35" s="54">
        <f>I22</f>
        <v>939.79166666666595</v>
      </c>
      <c r="R35" s="50"/>
      <c r="S35" s="50"/>
    </row>
    <row r="36" spans="2:19" x14ac:dyDescent="0.2">
      <c r="O36" s="50"/>
      <c r="P36" s="50"/>
      <c r="Q36" s="50"/>
      <c r="R36" s="50"/>
      <c r="S36" s="50"/>
    </row>
    <row r="37" spans="2:19" x14ac:dyDescent="0.2">
      <c r="O37" s="50"/>
      <c r="P37" s="50"/>
      <c r="Q37" s="50"/>
      <c r="R37" s="50"/>
      <c r="S37" s="50"/>
    </row>
    <row r="38" spans="2:19" x14ac:dyDescent="0.2">
      <c r="O38" s="50"/>
      <c r="P38" s="50"/>
      <c r="Q38" s="50"/>
      <c r="R38" s="50"/>
      <c r="S38" s="50"/>
    </row>
    <row r="39" spans="2:19" x14ac:dyDescent="0.2">
      <c r="O39" s="55"/>
      <c r="P39" s="55"/>
    </row>
    <row r="48" spans="2:19" ht="12.75" customHeight="1" x14ac:dyDescent="0.2">
      <c r="B48" s="292" t="s">
        <v>132</v>
      </c>
      <c r="C48" s="292"/>
      <c r="D48" s="292"/>
      <c r="E48" s="292"/>
      <c r="F48" s="292"/>
      <c r="G48" s="292"/>
      <c r="H48" s="292"/>
      <c r="I48" s="292"/>
      <c r="J48" s="292"/>
    </row>
    <row r="49" spans="1:72" x14ac:dyDescent="0.2">
      <c r="B49" s="292"/>
      <c r="C49" s="292"/>
      <c r="D49" s="292"/>
      <c r="E49" s="292"/>
      <c r="F49" s="292"/>
      <c r="G49" s="292"/>
      <c r="H49" s="292"/>
      <c r="I49" s="292"/>
      <c r="J49" s="292"/>
    </row>
    <row r="51" spans="1:72" x14ac:dyDescent="0.2"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</row>
    <row r="52" spans="1:72" s="26" customFormat="1" ht="9" customHeight="1" x14ac:dyDescent="0.2">
      <c r="A52" s="45"/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</row>
    <row r="53" spans="1:72" ht="15" x14ac:dyDescent="0.25">
      <c r="B53" s="224"/>
      <c r="C53" s="224"/>
      <c r="D53" s="224"/>
      <c r="E53" s="224"/>
      <c r="F53" s="224"/>
      <c r="G53" s="224"/>
      <c r="H53" s="224"/>
      <c r="I53" s="224"/>
      <c r="J53" s="224"/>
      <c r="K53" s="56"/>
      <c r="L53" s="56"/>
      <c r="M53" s="56"/>
      <c r="N53" s="57"/>
    </row>
    <row r="54" spans="1:72" s="45" customFormat="1" x14ac:dyDescent="0.2"/>
    <row r="55" spans="1:72" s="45" customFormat="1" x14ac:dyDescent="0.2"/>
    <row r="56" spans="1:72" s="45" customFormat="1" x14ac:dyDescent="0.2"/>
    <row r="57" spans="1:72" s="45" customFormat="1" x14ac:dyDescent="0.2"/>
    <row r="58" spans="1:72" s="45" customFormat="1" x14ac:dyDescent="0.2"/>
    <row r="59" spans="1:72" s="45" customFormat="1" x14ac:dyDescent="0.2"/>
    <row r="60" spans="1:72" s="45" customFormat="1" x14ac:dyDescent="0.2"/>
    <row r="61" spans="1:72" s="45" customFormat="1" x14ac:dyDescent="0.2"/>
    <row r="62" spans="1:72" s="45" customFormat="1" x14ac:dyDescent="0.2"/>
    <row r="63" spans="1:72" s="45" customFormat="1" x14ac:dyDescent="0.2"/>
    <row r="64" spans="1:72" s="45" customFormat="1" x14ac:dyDescent="0.2"/>
    <row r="65" s="45" customFormat="1" x14ac:dyDescent="0.2"/>
    <row r="66" s="45" customFormat="1" x14ac:dyDescent="0.2"/>
    <row r="67" s="45" customFormat="1" x14ac:dyDescent="0.2"/>
    <row r="68" s="45" customFormat="1" x14ac:dyDescent="0.2"/>
    <row r="69" s="45" customFormat="1" x14ac:dyDescent="0.2"/>
    <row r="70" s="45" customFormat="1" x14ac:dyDescent="0.2"/>
    <row r="71" s="45" customFormat="1" x14ac:dyDescent="0.2"/>
    <row r="72" s="45" customFormat="1" x14ac:dyDescent="0.2"/>
    <row r="73" s="45" customFormat="1" x14ac:dyDescent="0.2"/>
    <row r="74" s="45" customFormat="1" x14ac:dyDescent="0.2"/>
    <row r="75" s="45" customFormat="1" x14ac:dyDescent="0.2"/>
    <row r="76" s="45" customFormat="1" x14ac:dyDescent="0.2"/>
    <row r="77" s="45" customFormat="1" x14ac:dyDescent="0.2"/>
    <row r="78" s="45" customFormat="1" x14ac:dyDescent="0.2"/>
    <row r="79" s="45" customFormat="1" x14ac:dyDescent="0.2"/>
    <row r="80" s="45" customFormat="1" x14ac:dyDescent="0.2"/>
    <row r="81" s="45" customFormat="1" x14ac:dyDescent="0.2"/>
    <row r="82" s="45" customFormat="1" x14ac:dyDescent="0.2"/>
    <row r="83" s="45" customFormat="1" x14ac:dyDescent="0.2"/>
    <row r="84" s="45" customFormat="1" x14ac:dyDescent="0.2"/>
    <row r="85" s="45" customFormat="1" x14ac:dyDescent="0.2"/>
    <row r="86" s="45" customFormat="1" x14ac:dyDescent="0.2"/>
    <row r="87" s="45" customFormat="1" x14ac:dyDescent="0.2"/>
    <row r="88" s="45" customFormat="1" x14ac:dyDescent="0.2"/>
    <row r="89" s="45" customFormat="1" x14ac:dyDescent="0.2"/>
    <row r="90" s="45" customFormat="1" x14ac:dyDescent="0.2"/>
    <row r="91" s="45" customFormat="1" x14ac:dyDescent="0.2"/>
    <row r="92" s="45" customFormat="1" x14ac:dyDescent="0.2"/>
    <row r="93" s="45" customFormat="1" x14ac:dyDescent="0.2"/>
    <row r="94" s="45" customFormat="1" x14ac:dyDescent="0.2"/>
    <row r="95" s="45" customFormat="1" x14ac:dyDescent="0.2"/>
    <row r="96" s="45" customFormat="1" x14ac:dyDescent="0.2"/>
    <row r="97" s="45" customFormat="1" x14ac:dyDescent="0.2"/>
    <row r="98" s="45" customFormat="1" x14ac:dyDescent="0.2"/>
    <row r="99" s="45" customFormat="1" x14ac:dyDescent="0.2"/>
    <row r="100" s="45" customFormat="1" x14ac:dyDescent="0.2"/>
    <row r="101" s="45" customFormat="1" x14ac:dyDescent="0.2"/>
    <row r="102" s="45" customFormat="1" x14ac:dyDescent="0.2"/>
    <row r="103" s="45" customFormat="1" x14ac:dyDescent="0.2"/>
    <row r="104" s="45" customFormat="1" x14ac:dyDescent="0.2"/>
    <row r="105" s="45" customFormat="1" x14ac:dyDescent="0.2"/>
    <row r="106" s="45" customFormat="1" x14ac:dyDescent="0.2"/>
    <row r="107" s="45" customFormat="1" x14ac:dyDescent="0.2"/>
    <row r="108" s="45" customFormat="1" x14ac:dyDescent="0.2"/>
    <row r="109" s="45" customFormat="1" x14ac:dyDescent="0.2"/>
    <row r="110" s="45" customFormat="1" x14ac:dyDescent="0.2"/>
    <row r="111" s="45" customFormat="1" x14ac:dyDescent="0.2"/>
    <row r="112" s="45" customFormat="1" x14ac:dyDescent="0.2"/>
    <row r="113" s="45" customFormat="1" x14ac:dyDescent="0.2"/>
    <row r="114" s="45" customFormat="1" x14ac:dyDescent="0.2"/>
    <row r="115" s="45" customFormat="1" x14ac:dyDescent="0.2"/>
    <row r="116" s="45" customFormat="1" x14ac:dyDescent="0.2"/>
    <row r="117" s="45" customFormat="1" x14ac:dyDescent="0.2"/>
    <row r="118" s="45" customFormat="1" x14ac:dyDescent="0.2"/>
    <row r="119" s="45" customFormat="1" x14ac:dyDescent="0.2"/>
    <row r="120" s="45" customFormat="1" x14ac:dyDescent="0.2"/>
    <row r="121" s="45" customFormat="1" x14ac:dyDescent="0.2"/>
    <row r="122" s="45" customFormat="1" x14ac:dyDescent="0.2"/>
    <row r="123" s="45" customFormat="1" x14ac:dyDescent="0.2"/>
    <row r="124" s="45" customFormat="1" x14ac:dyDescent="0.2"/>
    <row r="125" s="45" customFormat="1" x14ac:dyDescent="0.2"/>
    <row r="126" s="45" customFormat="1" x14ac:dyDescent="0.2"/>
    <row r="127" s="45" customFormat="1" x14ac:dyDescent="0.2"/>
    <row r="128" s="45" customFormat="1" x14ac:dyDescent="0.2"/>
    <row r="129" s="45" customFormat="1" x14ac:dyDescent="0.2"/>
    <row r="130" s="45" customFormat="1" x14ac:dyDescent="0.2"/>
    <row r="131" s="45" customFormat="1" x14ac:dyDescent="0.2"/>
    <row r="132" s="45" customFormat="1" x14ac:dyDescent="0.2"/>
    <row r="133" s="45" customFormat="1" x14ac:dyDescent="0.2"/>
    <row r="134" s="45" customFormat="1" x14ac:dyDescent="0.2"/>
    <row r="135" s="45" customFormat="1" x14ac:dyDescent="0.2"/>
    <row r="136" s="45" customFormat="1" x14ac:dyDescent="0.2"/>
    <row r="137" s="45" customFormat="1" x14ac:dyDescent="0.2"/>
    <row r="138" s="45" customFormat="1" x14ac:dyDescent="0.2"/>
    <row r="139" s="45" customFormat="1" x14ac:dyDescent="0.2"/>
    <row r="140" s="45" customFormat="1" x14ac:dyDescent="0.2"/>
    <row r="141" s="45" customFormat="1" x14ac:dyDescent="0.2"/>
    <row r="142" s="45" customFormat="1" x14ac:dyDescent="0.2"/>
    <row r="143" s="45" customFormat="1" x14ac:dyDescent="0.2"/>
    <row r="144" s="45" customFormat="1" x14ac:dyDescent="0.2"/>
    <row r="145" s="45" customFormat="1" x14ac:dyDescent="0.2"/>
    <row r="146" s="45" customFormat="1" x14ac:dyDescent="0.2"/>
    <row r="147" s="45" customFormat="1" x14ac:dyDescent="0.2"/>
    <row r="148" s="45" customFormat="1" x14ac:dyDescent="0.2"/>
    <row r="149" s="45" customFormat="1" x14ac:dyDescent="0.2"/>
    <row r="150" s="45" customFormat="1" x14ac:dyDescent="0.2"/>
    <row r="151" s="45" customFormat="1" x14ac:dyDescent="0.2"/>
    <row r="152" s="45" customFormat="1" x14ac:dyDescent="0.2"/>
    <row r="153" s="45" customFormat="1" x14ac:dyDescent="0.2"/>
    <row r="154" s="45" customFormat="1" x14ac:dyDescent="0.2"/>
    <row r="155" s="45" customFormat="1" x14ac:dyDescent="0.2"/>
    <row r="156" s="45" customFormat="1" x14ac:dyDescent="0.2"/>
    <row r="157" s="45" customFormat="1" x14ac:dyDescent="0.2"/>
    <row r="158" s="45" customFormat="1" x14ac:dyDescent="0.2"/>
    <row r="159" s="45" customFormat="1" x14ac:dyDescent="0.2"/>
    <row r="160" s="45" customFormat="1" x14ac:dyDescent="0.2"/>
    <row r="161" s="45" customFormat="1" x14ac:dyDescent="0.2"/>
    <row r="162" s="45" customFormat="1" x14ac:dyDescent="0.2"/>
    <row r="163" s="45" customFormat="1" x14ac:dyDescent="0.2"/>
    <row r="164" s="45" customFormat="1" x14ac:dyDescent="0.2"/>
    <row r="165" s="45" customFormat="1" x14ac:dyDescent="0.2"/>
    <row r="166" s="45" customFormat="1" x14ac:dyDescent="0.2"/>
    <row r="167" s="45" customFormat="1" x14ac:dyDescent="0.2"/>
    <row r="168" s="45" customFormat="1" x14ac:dyDescent="0.2"/>
    <row r="169" s="45" customFormat="1" x14ac:dyDescent="0.2"/>
    <row r="170" s="45" customFormat="1" x14ac:dyDescent="0.2"/>
    <row r="171" s="45" customFormat="1" x14ac:dyDescent="0.2"/>
    <row r="172" s="45" customFormat="1" x14ac:dyDescent="0.2"/>
    <row r="173" s="45" customFormat="1" x14ac:dyDescent="0.2"/>
    <row r="174" s="45" customFormat="1" x14ac:dyDescent="0.2"/>
    <row r="175" s="45" customFormat="1" x14ac:dyDescent="0.2"/>
    <row r="176" s="45" customFormat="1" x14ac:dyDescent="0.2"/>
    <row r="177" s="45" customFormat="1" x14ac:dyDescent="0.2"/>
    <row r="178" s="45" customFormat="1" x14ac:dyDescent="0.2"/>
    <row r="179" s="45" customFormat="1" x14ac:dyDescent="0.2"/>
    <row r="180" s="45" customFormat="1" x14ac:dyDescent="0.2"/>
    <row r="181" s="45" customFormat="1" x14ac:dyDescent="0.2"/>
    <row r="182" s="45" customFormat="1" x14ac:dyDescent="0.2"/>
    <row r="183" s="45" customFormat="1" x14ac:dyDescent="0.2"/>
    <row r="184" s="45" customFormat="1" x14ac:dyDescent="0.2"/>
    <row r="185" s="45" customFormat="1" x14ac:dyDescent="0.2"/>
    <row r="186" s="45" customFormat="1" x14ac:dyDescent="0.2"/>
    <row r="187" s="45" customFormat="1" x14ac:dyDescent="0.2"/>
    <row r="188" s="45" customFormat="1" x14ac:dyDescent="0.2"/>
    <row r="189" s="45" customFormat="1" x14ac:dyDescent="0.2"/>
    <row r="190" s="45" customFormat="1" x14ac:dyDescent="0.2"/>
    <row r="191" s="45" customFormat="1" x14ac:dyDescent="0.2"/>
    <row r="192" s="45" customFormat="1" x14ac:dyDescent="0.2"/>
    <row r="193" s="45" customFormat="1" x14ac:dyDescent="0.2"/>
    <row r="194" s="45" customFormat="1" x14ac:dyDescent="0.2"/>
    <row r="195" s="45" customFormat="1" x14ac:dyDescent="0.2"/>
    <row r="196" s="45" customFormat="1" x14ac:dyDescent="0.2"/>
    <row r="197" s="45" customFormat="1" x14ac:dyDescent="0.2"/>
    <row r="198" s="45" customFormat="1" x14ac:dyDescent="0.2"/>
    <row r="199" s="45" customFormat="1" x14ac:dyDescent="0.2"/>
    <row r="200" s="45" customFormat="1" x14ac:dyDescent="0.2"/>
    <row r="201" s="45" customFormat="1" x14ac:dyDescent="0.2"/>
    <row r="202" s="45" customFormat="1" x14ac:dyDescent="0.2"/>
    <row r="203" s="45" customFormat="1" x14ac:dyDescent="0.2"/>
    <row r="204" s="45" customFormat="1" x14ac:dyDescent="0.2"/>
    <row r="205" s="45" customFormat="1" x14ac:dyDescent="0.2"/>
    <row r="206" s="45" customFormat="1" x14ac:dyDescent="0.2"/>
    <row r="207" s="45" customFormat="1" x14ac:dyDescent="0.2"/>
    <row r="208" s="45" customFormat="1" x14ac:dyDescent="0.2"/>
    <row r="209" s="45" customFormat="1" x14ac:dyDescent="0.2"/>
    <row r="210" s="45" customFormat="1" x14ac:dyDescent="0.2"/>
    <row r="211" s="45" customFormat="1" x14ac:dyDescent="0.2"/>
    <row r="212" s="45" customFormat="1" x14ac:dyDescent="0.2"/>
    <row r="213" s="45" customFormat="1" x14ac:dyDescent="0.2"/>
    <row r="214" s="45" customFormat="1" x14ac:dyDescent="0.2"/>
    <row r="215" s="45" customFormat="1" x14ac:dyDescent="0.2"/>
    <row r="216" s="45" customFormat="1" x14ac:dyDescent="0.2"/>
    <row r="217" s="45" customFormat="1" x14ac:dyDescent="0.2"/>
    <row r="218" s="45" customFormat="1" x14ac:dyDescent="0.2"/>
    <row r="219" s="45" customFormat="1" x14ac:dyDescent="0.2"/>
    <row r="220" s="45" customFormat="1" x14ac:dyDescent="0.2"/>
    <row r="221" s="45" customFormat="1" x14ac:dyDescent="0.2"/>
    <row r="222" s="45" customFormat="1" x14ac:dyDescent="0.2"/>
    <row r="223" s="45" customFormat="1" x14ac:dyDescent="0.2"/>
    <row r="224" s="45" customFormat="1" x14ac:dyDescent="0.2"/>
    <row r="225" s="45" customFormat="1" x14ac:dyDescent="0.2"/>
    <row r="226" s="45" customFormat="1" x14ac:dyDescent="0.2"/>
    <row r="227" s="45" customFormat="1" x14ac:dyDescent="0.2"/>
    <row r="228" s="45" customFormat="1" x14ac:dyDescent="0.2"/>
    <row r="229" s="45" customFormat="1" x14ac:dyDescent="0.2"/>
    <row r="230" s="45" customFormat="1" x14ac:dyDescent="0.2"/>
    <row r="231" s="45" customFormat="1" x14ac:dyDescent="0.2"/>
    <row r="232" s="45" customFormat="1" x14ac:dyDescent="0.2"/>
    <row r="233" s="45" customFormat="1" x14ac:dyDescent="0.2"/>
    <row r="234" s="45" customFormat="1" x14ac:dyDescent="0.2"/>
    <row r="235" s="45" customFormat="1" x14ac:dyDescent="0.2"/>
    <row r="236" s="45" customFormat="1" x14ac:dyDescent="0.2"/>
    <row r="237" s="45" customFormat="1" x14ac:dyDescent="0.2"/>
    <row r="238" s="45" customFormat="1" x14ac:dyDescent="0.2"/>
    <row r="239" s="45" customFormat="1" x14ac:dyDescent="0.2"/>
    <row r="240" s="45" customFormat="1" x14ac:dyDescent="0.2"/>
    <row r="241" s="45" customFormat="1" x14ac:dyDescent="0.2"/>
    <row r="242" s="45" customFormat="1" x14ac:dyDescent="0.2"/>
    <row r="243" s="45" customFormat="1" x14ac:dyDescent="0.2"/>
    <row r="244" s="45" customFormat="1" x14ac:dyDescent="0.2"/>
    <row r="245" s="45" customFormat="1" x14ac:dyDescent="0.2"/>
    <row r="246" s="45" customFormat="1" x14ac:dyDescent="0.2"/>
    <row r="247" s="45" customFormat="1" x14ac:dyDescent="0.2"/>
    <row r="248" s="45" customFormat="1" x14ac:dyDescent="0.2"/>
    <row r="249" s="45" customFormat="1" x14ac:dyDescent="0.2"/>
    <row r="250" s="45" customFormat="1" x14ac:dyDescent="0.2"/>
    <row r="251" s="45" customFormat="1" x14ac:dyDescent="0.2"/>
    <row r="252" s="45" customFormat="1" x14ac:dyDescent="0.2"/>
    <row r="253" s="45" customFormat="1" x14ac:dyDescent="0.2"/>
    <row r="254" s="45" customFormat="1" x14ac:dyDescent="0.2"/>
    <row r="255" s="45" customFormat="1" x14ac:dyDescent="0.2"/>
    <row r="256" s="45" customFormat="1" x14ac:dyDescent="0.2"/>
    <row r="257" s="45" customFormat="1" x14ac:dyDescent="0.2"/>
    <row r="258" s="45" customFormat="1" x14ac:dyDescent="0.2"/>
    <row r="259" s="45" customFormat="1" x14ac:dyDescent="0.2"/>
    <row r="260" s="45" customFormat="1" x14ac:dyDescent="0.2"/>
    <row r="261" s="45" customFormat="1" x14ac:dyDescent="0.2"/>
    <row r="262" s="45" customFormat="1" x14ac:dyDescent="0.2"/>
    <row r="263" s="45" customFormat="1" x14ac:dyDescent="0.2"/>
    <row r="264" s="45" customFormat="1" x14ac:dyDescent="0.2"/>
    <row r="265" s="45" customFormat="1" x14ac:dyDescent="0.2"/>
  </sheetData>
  <mergeCells count="8">
    <mergeCell ref="K9:L9"/>
    <mergeCell ref="B48:J49"/>
    <mergeCell ref="C8:J8"/>
    <mergeCell ref="B9:B10"/>
    <mergeCell ref="C9:D9"/>
    <mergeCell ref="E9:F9"/>
    <mergeCell ref="G9:H9"/>
    <mergeCell ref="I9:J9"/>
  </mergeCells>
  <pageMargins left="0.7" right="0.7" top="0.75" bottom="0.75" header="0.3" footer="0.3"/>
  <pageSetup scale="65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71681" r:id="rId4">
          <objectPr defaultSize="0" autoPict="0" r:id="rId5">
            <anchor moveWithCells="1" sizeWithCells="1">
              <from>
                <xdr:col>0</xdr:col>
                <xdr:colOff>447675</xdr:colOff>
                <xdr:row>0</xdr:row>
                <xdr:rowOff>123825</xdr:rowOff>
              </from>
              <to>
                <xdr:col>1</xdr:col>
                <xdr:colOff>390525</xdr:colOff>
                <xdr:row>2</xdr:row>
                <xdr:rowOff>114300</xdr:rowOff>
              </to>
            </anchor>
          </objectPr>
        </oleObject>
      </mc:Choice>
      <mc:Fallback>
        <oleObject progId="MSPhotoEd.3" shapeId="71681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"/>
  <sheetViews>
    <sheetView workbookViewId="0">
      <selection activeCell="S2" sqref="S2"/>
    </sheetView>
  </sheetViews>
  <sheetFormatPr defaultRowHeight="15" x14ac:dyDescent="0.25"/>
  <cols>
    <col min="2" max="2" width="15.85546875" customWidth="1"/>
    <col min="3" max="3" width="11" customWidth="1"/>
    <col min="6" max="6" width="10.85546875" customWidth="1"/>
    <col min="9" max="9" width="10.85546875" customWidth="1"/>
    <col min="12" max="12" width="11" customWidth="1"/>
    <col min="15" max="15" width="11" customWidth="1"/>
  </cols>
  <sheetData>
    <row r="1" spans="1:17" x14ac:dyDescent="0.25">
      <c r="O1" s="33" t="s">
        <v>119</v>
      </c>
    </row>
    <row r="5" spans="1:17" x14ac:dyDescent="0.25">
      <c r="A5" s="45"/>
      <c r="B5" s="87">
        <v>1.1399999999999999</v>
      </c>
      <c r="C5" s="293" t="s">
        <v>127</v>
      </c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</row>
    <row r="6" spans="1:17" x14ac:dyDescent="0.25">
      <c r="A6" s="253"/>
      <c r="B6" s="294"/>
      <c r="C6" s="260">
        <v>2008</v>
      </c>
      <c r="D6" s="260"/>
      <c r="E6" s="260"/>
      <c r="F6" s="260">
        <v>2009</v>
      </c>
      <c r="G6" s="260"/>
      <c r="H6" s="260"/>
      <c r="I6" s="260">
        <v>2010</v>
      </c>
      <c r="J6" s="260"/>
      <c r="K6" s="260"/>
      <c r="L6" s="260">
        <v>2011</v>
      </c>
      <c r="M6" s="260"/>
      <c r="N6" s="260"/>
      <c r="O6" s="260">
        <v>2012</v>
      </c>
      <c r="P6" s="260"/>
      <c r="Q6" s="260"/>
    </row>
    <row r="7" spans="1:17" ht="26.25" x14ac:dyDescent="0.25">
      <c r="A7" s="253"/>
      <c r="B7" s="295"/>
      <c r="C7" s="59" t="s">
        <v>47</v>
      </c>
      <c r="D7" s="254" t="s">
        <v>118</v>
      </c>
      <c r="E7" s="254" t="s">
        <v>144</v>
      </c>
      <c r="F7" s="59" t="s">
        <v>47</v>
      </c>
      <c r="G7" s="254" t="s">
        <v>118</v>
      </c>
      <c r="H7" s="254" t="s">
        <v>144</v>
      </c>
      <c r="I7" s="59" t="s">
        <v>47</v>
      </c>
      <c r="J7" s="254" t="s">
        <v>118</v>
      </c>
      <c r="K7" s="254" t="s">
        <v>144</v>
      </c>
      <c r="L7" s="59" t="s">
        <v>47</v>
      </c>
      <c r="M7" s="254" t="s">
        <v>118</v>
      </c>
      <c r="N7" s="254" t="s">
        <v>144</v>
      </c>
      <c r="O7" s="59" t="s">
        <v>47</v>
      </c>
      <c r="P7" s="254" t="s">
        <v>118</v>
      </c>
      <c r="Q7" s="254" t="s">
        <v>144</v>
      </c>
    </row>
    <row r="8" spans="1:17" x14ac:dyDescent="0.25">
      <c r="A8" s="253"/>
      <c r="B8" s="239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</row>
    <row r="9" spans="1:17" x14ac:dyDescent="0.25">
      <c r="A9" s="253"/>
      <c r="B9" s="132" t="s">
        <v>115</v>
      </c>
      <c r="C9" s="241">
        <f>SUM(C11,C19)</f>
        <v>57009.682800000308</v>
      </c>
      <c r="D9" s="241">
        <v>22632.284099999819</v>
      </c>
      <c r="E9" s="242">
        <f>C9/D9</f>
        <v>2.5189540104792498</v>
      </c>
      <c r="F9" s="241">
        <v>56005</v>
      </c>
      <c r="G9" s="241">
        <v>23017.679999999898</v>
      </c>
      <c r="H9" s="242">
        <f>F9/G9</f>
        <v>2.4331296638062674</v>
      </c>
      <c r="I9" s="241">
        <f>SUM(I11,I19)</f>
        <v>55036.000008241223</v>
      </c>
      <c r="J9" s="241">
        <v>22759.999997895109</v>
      </c>
      <c r="K9" s="242">
        <f>I9/J9</f>
        <v>2.4181019338018919</v>
      </c>
      <c r="L9" s="241">
        <f>SUM(L11,L19)</f>
        <v>55516.999996117433</v>
      </c>
      <c r="M9" s="241">
        <v>22142.928297473998</v>
      </c>
      <c r="N9" s="242">
        <f>L9/M9</f>
        <v>2.5072112979045618</v>
      </c>
      <c r="O9" s="241">
        <f>SUM(O11,O19)</f>
        <v>56732.000000000473</v>
      </c>
      <c r="P9" s="255">
        <v>24165.000000000149</v>
      </c>
      <c r="Q9" s="242">
        <f>O9/P9</f>
        <v>2.3476929443409942</v>
      </c>
    </row>
    <row r="10" spans="1:17" x14ac:dyDescent="0.25">
      <c r="A10" s="256"/>
      <c r="B10" s="239"/>
      <c r="C10" s="243"/>
      <c r="D10" s="243"/>
      <c r="E10" s="242"/>
      <c r="F10" s="243"/>
      <c r="G10" s="243"/>
      <c r="H10" s="245"/>
      <c r="I10" s="243"/>
      <c r="J10" s="243"/>
      <c r="K10" s="244"/>
      <c r="L10" s="243"/>
      <c r="M10" s="243"/>
      <c r="N10" s="244"/>
      <c r="O10" s="243"/>
      <c r="P10" s="175"/>
      <c r="Q10" s="244"/>
    </row>
    <row r="11" spans="1:17" x14ac:dyDescent="0.25">
      <c r="A11" s="253"/>
      <c r="B11" s="132" t="s">
        <v>116</v>
      </c>
      <c r="C11" s="241">
        <f>SUM(C13:C17)</f>
        <v>54286.793400000315</v>
      </c>
      <c r="D11" s="241">
        <v>21412</v>
      </c>
      <c r="E11" s="242">
        <f t="shared" ref="E11:E22" si="0">C11/D11</f>
        <v>2.5353443583037696</v>
      </c>
      <c r="F11" s="241">
        <f>SUM(F13:F17)</f>
        <v>53336</v>
      </c>
      <c r="G11" s="241">
        <v>21779.679999999898</v>
      </c>
      <c r="H11" s="242">
        <f t="shared" ref="H11:H22" si="1">F11/G11</f>
        <v>2.4488881379340857</v>
      </c>
      <c r="I11" s="241">
        <f>SUM(I13:I17)</f>
        <v>52740.00000720119</v>
      </c>
      <c r="J11" s="241">
        <v>21742</v>
      </c>
      <c r="K11" s="242">
        <f t="shared" ref="K11:K22" si="2">I11/J11</f>
        <v>2.4257198053169531</v>
      </c>
      <c r="L11" s="241">
        <f>SUM(L13:L17)</f>
        <v>53640.653218509411</v>
      </c>
      <c r="M11" s="241">
        <v>21203</v>
      </c>
      <c r="N11" s="242">
        <f t="shared" ref="N11:N22" si="3">L11/M11</f>
        <v>2.5298614921713631</v>
      </c>
      <c r="O11" s="241">
        <f>SUM(O13:O17)</f>
        <v>54581.753538831632</v>
      </c>
      <c r="P11" s="255">
        <v>23164.000000000149</v>
      </c>
      <c r="Q11" s="242">
        <f t="shared" ref="Q11" si="4">O11/P11</f>
        <v>2.3563181462109859</v>
      </c>
    </row>
    <row r="12" spans="1:17" x14ac:dyDescent="0.25">
      <c r="A12" s="253"/>
      <c r="B12" s="239"/>
      <c r="C12" s="243"/>
      <c r="D12" s="243"/>
      <c r="E12" s="242"/>
      <c r="F12" s="243"/>
      <c r="G12" s="243"/>
      <c r="H12" s="245"/>
      <c r="I12" s="243"/>
      <c r="J12" s="243"/>
      <c r="K12" s="242"/>
      <c r="L12" s="243"/>
      <c r="M12" s="243"/>
      <c r="N12" s="242"/>
      <c r="O12" s="243"/>
      <c r="P12" s="175"/>
      <c r="Q12" s="242"/>
    </row>
    <row r="13" spans="1:17" x14ac:dyDescent="0.25">
      <c r="A13" s="253"/>
      <c r="B13" s="239" t="s">
        <v>6</v>
      </c>
      <c r="C13" s="243">
        <v>29764</v>
      </c>
      <c r="D13" s="243">
        <v>12296.27559999983</v>
      </c>
      <c r="E13" s="245">
        <f t="shared" si="0"/>
        <v>2.4205703392009537</v>
      </c>
      <c r="F13" s="243">
        <v>29539</v>
      </c>
      <c r="G13" s="243">
        <v>12287.159999999869</v>
      </c>
      <c r="H13" s="245">
        <f t="shared" si="1"/>
        <v>2.4040543136087034</v>
      </c>
      <c r="I13" s="243">
        <v>28089.000012020868</v>
      </c>
      <c r="J13" s="243">
        <v>12338.129511386061</v>
      </c>
      <c r="K13" s="245">
        <f t="shared" si="2"/>
        <v>2.2766011643903838</v>
      </c>
      <c r="L13" s="243">
        <v>30679.128099088415</v>
      </c>
      <c r="M13" s="243">
        <v>12279.172413792923</v>
      </c>
      <c r="N13" s="245">
        <f t="shared" si="3"/>
        <v>2.4984687131379659</v>
      </c>
      <c r="O13" s="243">
        <v>30201.912177896749</v>
      </c>
      <c r="P13" s="175">
        <v>13109.000000000131</v>
      </c>
      <c r="Q13" s="245">
        <f t="shared" ref="Q13:Q17" si="5">O13/P13</f>
        <v>2.3039066426040464</v>
      </c>
    </row>
    <row r="14" spans="1:17" x14ac:dyDescent="0.25">
      <c r="A14" s="253"/>
      <c r="B14" s="239" t="s">
        <v>7</v>
      </c>
      <c r="C14" s="243">
        <v>12118.350000000188</v>
      </c>
      <c r="D14" s="243">
        <v>4508.0261999999884</v>
      </c>
      <c r="E14" s="245">
        <f t="shared" si="0"/>
        <v>2.6881720430108014</v>
      </c>
      <c r="F14" s="243">
        <v>10503</v>
      </c>
      <c r="G14" s="243">
        <v>5345.2000000000207</v>
      </c>
      <c r="H14" s="245">
        <f t="shared" si="1"/>
        <v>1.9649405073710917</v>
      </c>
      <c r="I14" s="243">
        <v>11221.999998626554</v>
      </c>
      <c r="J14" s="243">
        <v>4562.286865048819</v>
      </c>
      <c r="K14" s="245">
        <f t="shared" si="2"/>
        <v>2.4597313431991901</v>
      </c>
      <c r="L14" s="243">
        <v>11398.389307292535</v>
      </c>
      <c r="M14" s="243">
        <v>4430.7172619047833</v>
      </c>
      <c r="N14" s="245">
        <f t="shared" si="3"/>
        <v>2.5725833163166727</v>
      </c>
      <c r="O14" s="243">
        <v>10286.850566329413</v>
      </c>
      <c r="P14" s="175">
        <v>4806.0000000000282</v>
      </c>
      <c r="Q14" s="245">
        <f t="shared" si="5"/>
        <v>2.1404183450539644</v>
      </c>
    </row>
    <row r="15" spans="1:17" x14ac:dyDescent="0.25">
      <c r="A15" s="253"/>
      <c r="B15" s="239" t="s">
        <v>8</v>
      </c>
      <c r="C15" s="243">
        <v>9119.4096000001282</v>
      </c>
      <c r="D15" s="243">
        <v>3349.9871999999941</v>
      </c>
      <c r="E15" s="245">
        <f t="shared" si="0"/>
        <v>2.7222222222222654</v>
      </c>
      <c r="F15" s="243">
        <v>9987</v>
      </c>
      <c r="G15" s="243">
        <v>2820.0300000000079</v>
      </c>
      <c r="H15" s="245">
        <f t="shared" si="1"/>
        <v>3.5414516866841743</v>
      </c>
      <c r="I15" s="243">
        <v>10542.999996465847</v>
      </c>
      <c r="J15" s="243">
        <v>3805.8078554632111</v>
      </c>
      <c r="K15" s="245">
        <f t="shared" si="2"/>
        <v>2.770239695977148</v>
      </c>
      <c r="L15" s="243">
        <v>8833.560369216555</v>
      </c>
      <c r="M15" s="243">
        <v>3512.6523605150355</v>
      </c>
      <c r="N15" s="245">
        <f t="shared" si="3"/>
        <v>2.514783548896752</v>
      </c>
      <c r="O15" s="243">
        <v>11133.840045047697</v>
      </c>
      <c r="P15" s="175">
        <v>4146.99999999999</v>
      </c>
      <c r="Q15" s="245">
        <f t="shared" si="5"/>
        <v>2.6847938377255183</v>
      </c>
    </row>
    <row r="16" spans="1:17" x14ac:dyDescent="0.25">
      <c r="A16" s="65"/>
      <c r="B16" s="239" t="s">
        <v>10</v>
      </c>
      <c r="C16" s="243">
        <v>1646.2837999999965</v>
      </c>
      <c r="D16" s="243">
        <v>687.99920000000066</v>
      </c>
      <c r="E16" s="245">
        <f t="shared" si="0"/>
        <v>2.3928571428571357</v>
      </c>
      <c r="F16" s="243">
        <v>1782</v>
      </c>
      <c r="G16" s="243">
        <v>762.81000000000051</v>
      </c>
      <c r="H16" s="245">
        <f t="shared" si="1"/>
        <v>2.3360994218743838</v>
      </c>
      <c r="I16" s="243">
        <v>1479.0000000879616</v>
      </c>
      <c r="J16" s="243">
        <v>534.94382019500267</v>
      </c>
      <c r="K16" s="245">
        <f t="shared" si="2"/>
        <v>2.7647763078164411</v>
      </c>
      <c r="L16" s="243">
        <v>1458.9414142962617</v>
      </c>
      <c r="M16" s="243">
        <v>482.43243243243143</v>
      </c>
      <c r="N16" s="245">
        <f t="shared" si="3"/>
        <v>3.0241362649278316</v>
      </c>
      <c r="O16" s="243">
        <v>1456.475661722935</v>
      </c>
      <c r="P16" s="175">
        <v>594</v>
      </c>
      <c r="Q16" s="245">
        <f t="shared" si="5"/>
        <v>2.4519792284897894</v>
      </c>
    </row>
    <row r="17" spans="1:17" x14ac:dyDescent="0.25">
      <c r="A17" s="257"/>
      <c r="B17" s="239" t="s">
        <v>9</v>
      </c>
      <c r="C17" s="243">
        <v>1638.75</v>
      </c>
      <c r="D17" s="243">
        <v>570</v>
      </c>
      <c r="E17" s="245">
        <f t="shared" si="0"/>
        <v>2.875</v>
      </c>
      <c r="F17" s="243">
        <v>1525</v>
      </c>
      <c r="G17" s="243">
        <v>564.48</v>
      </c>
      <c r="H17" s="245">
        <f t="shared" si="1"/>
        <v>2.7016014739229024</v>
      </c>
      <c r="I17" s="243">
        <v>1406.9999999999652</v>
      </c>
      <c r="J17" s="243">
        <v>500.945378275</v>
      </c>
      <c r="K17" s="245">
        <f t="shared" si="2"/>
        <v>2.8086894520216048</v>
      </c>
      <c r="L17" s="243">
        <v>1270.6340286156385</v>
      </c>
      <c r="M17" s="243">
        <v>498.16216216216264</v>
      </c>
      <c r="N17" s="245">
        <f t="shared" si="3"/>
        <v>2.5506433951160252</v>
      </c>
      <c r="O17" s="243">
        <v>1502.6750878348428</v>
      </c>
      <c r="P17" s="175">
        <v>507.99999999999881</v>
      </c>
      <c r="Q17" s="245">
        <f t="shared" si="5"/>
        <v>2.9580218264465477</v>
      </c>
    </row>
    <row r="18" spans="1:17" x14ac:dyDescent="0.25">
      <c r="A18" s="65"/>
      <c r="B18" s="239"/>
      <c r="C18" s="243"/>
      <c r="D18" s="243"/>
      <c r="E18" s="242"/>
      <c r="F18" s="243"/>
      <c r="G18" s="246"/>
      <c r="H18" s="245"/>
      <c r="I18" s="243"/>
      <c r="J18" s="243"/>
      <c r="K18" s="242"/>
      <c r="L18" s="243"/>
      <c r="M18" s="243"/>
      <c r="N18" s="242"/>
      <c r="O18" s="243"/>
      <c r="P18" s="175"/>
      <c r="Q18" s="242"/>
    </row>
    <row r="19" spans="1:17" x14ac:dyDescent="0.25">
      <c r="A19" s="65"/>
      <c r="B19" s="132" t="s">
        <v>117</v>
      </c>
      <c r="C19" s="241">
        <f>SUM(C21:C22)</f>
        <v>2722.8893999999959</v>
      </c>
      <c r="D19" s="241">
        <v>1219.9959000000008</v>
      </c>
      <c r="E19" s="242">
        <f t="shared" si="0"/>
        <v>2.2318840579710097</v>
      </c>
      <c r="F19" s="241">
        <f>SUM(F21:F22)</f>
        <v>2669</v>
      </c>
      <c r="G19" s="241">
        <v>1238</v>
      </c>
      <c r="H19" s="242">
        <f t="shared" si="1"/>
        <v>2.155896607431341</v>
      </c>
      <c r="I19" s="241">
        <f>SUM(I21:I22)</f>
        <v>2296.0000010400313</v>
      </c>
      <c r="J19" s="241">
        <v>1017.8865675270123</v>
      </c>
      <c r="K19" s="242">
        <f t="shared" si="2"/>
        <v>2.2556540918093027</v>
      </c>
      <c r="L19" s="241">
        <f>SUM(L21:L22)</f>
        <v>1876.3467776080251</v>
      </c>
      <c r="M19" s="241">
        <v>939.79166666666595</v>
      </c>
      <c r="N19" s="242">
        <f t="shared" si="3"/>
        <v>1.9965560923339676</v>
      </c>
      <c r="O19" s="241">
        <f>SUM(O21:O22)</f>
        <v>2150.246461168842</v>
      </c>
      <c r="P19" s="255">
        <v>1001.0000000000007</v>
      </c>
      <c r="Q19" s="242">
        <f t="shared" ref="Q19" si="6">O19/P19</f>
        <v>2.1480983628060346</v>
      </c>
    </row>
    <row r="20" spans="1:17" x14ac:dyDescent="0.25">
      <c r="A20" s="65"/>
      <c r="B20" s="239"/>
      <c r="C20" s="246"/>
      <c r="D20" s="246"/>
      <c r="E20" s="242"/>
      <c r="F20" s="246"/>
      <c r="G20" s="246"/>
      <c r="H20" s="245"/>
      <c r="I20" s="246"/>
      <c r="J20" s="246"/>
      <c r="K20" s="242"/>
      <c r="L20" s="246"/>
      <c r="M20" s="246"/>
      <c r="N20" s="242"/>
      <c r="O20" s="246"/>
      <c r="P20" s="175"/>
      <c r="Q20" s="242"/>
    </row>
    <row r="21" spans="1:17" x14ac:dyDescent="0.25">
      <c r="A21" s="45"/>
      <c r="B21" s="239" t="s">
        <v>50</v>
      </c>
      <c r="C21" s="243">
        <v>2510.7161999999958</v>
      </c>
      <c r="D21" s="243">
        <v>1043</v>
      </c>
      <c r="E21" s="245">
        <f t="shared" si="0"/>
        <v>2.4072063279002838</v>
      </c>
      <c r="F21" s="243">
        <v>2492</v>
      </c>
      <c r="G21" s="243">
        <v>1087.5</v>
      </c>
      <c r="H21" s="245">
        <f t="shared" si="1"/>
        <v>2.2914942528735631</v>
      </c>
      <c r="I21" s="243">
        <v>2097.8938062600309</v>
      </c>
      <c r="J21" s="246">
        <v>896</v>
      </c>
      <c r="K21" s="245">
        <f t="shared" si="2"/>
        <v>2.3413993373437845</v>
      </c>
      <c r="L21" s="243">
        <v>1689.8659093399565</v>
      </c>
      <c r="M21" s="246">
        <v>827</v>
      </c>
      <c r="N21" s="245">
        <f t="shared" si="3"/>
        <v>2.043368693276852</v>
      </c>
      <c r="O21" s="243">
        <v>1970.3222237001041</v>
      </c>
      <c r="P21" s="175">
        <v>871.83870967741984</v>
      </c>
      <c r="Q21" s="245">
        <f t="shared" ref="Q21:Q22" si="7">O21/P21</f>
        <v>2.2599618505458685</v>
      </c>
    </row>
    <row r="22" spans="1:17" x14ac:dyDescent="0.25">
      <c r="A22" s="45"/>
      <c r="B22" s="248" t="s">
        <v>51</v>
      </c>
      <c r="C22" s="249">
        <v>212.17320000000007</v>
      </c>
      <c r="D22" s="249">
        <v>177</v>
      </c>
      <c r="E22" s="250">
        <f t="shared" si="0"/>
        <v>1.198718644067797</v>
      </c>
      <c r="F22" s="249">
        <v>177</v>
      </c>
      <c r="G22" s="249">
        <v>150</v>
      </c>
      <c r="H22" s="250">
        <f t="shared" si="1"/>
        <v>1.18</v>
      </c>
      <c r="I22" s="249">
        <v>198.10619478000038</v>
      </c>
      <c r="J22" s="251">
        <v>122</v>
      </c>
      <c r="K22" s="250">
        <f t="shared" si="2"/>
        <v>1.6238212686885276</v>
      </c>
      <c r="L22" s="249">
        <v>186.4808682680686</v>
      </c>
      <c r="M22" s="251">
        <v>113</v>
      </c>
      <c r="N22" s="250">
        <f t="shared" si="3"/>
        <v>1.6502731705138816</v>
      </c>
      <c r="O22" s="249">
        <v>179.92423746873786</v>
      </c>
      <c r="P22" s="258">
        <v>129.16129032258081</v>
      </c>
      <c r="Q22" s="250">
        <f t="shared" si="7"/>
        <v>1.3930198205621545</v>
      </c>
    </row>
    <row r="23" spans="1:17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1:17" x14ac:dyDescent="0.25">
      <c r="A24" s="45"/>
      <c r="B24" s="46" t="s">
        <v>145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1:17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1:17" x14ac:dyDescent="0.25">
      <c r="A26" s="45"/>
      <c r="B26" s="259" t="s">
        <v>142</v>
      </c>
      <c r="C26" s="45"/>
      <c r="D26" s="45"/>
      <c r="E26" s="239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</sheetData>
  <mergeCells count="7">
    <mergeCell ref="C5:Q5"/>
    <mergeCell ref="B6:B7"/>
    <mergeCell ref="C6:E6"/>
    <mergeCell ref="F6:H6"/>
    <mergeCell ref="I6:K6"/>
    <mergeCell ref="L6:N6"/>
    <mergeCell ref="O6:Q6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73729" r:id="rId3">
          <objectPr defaultSize="0" autoPict="0" r:id="rId4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485775</xdr:colOff>
                <xdr:row>2</xdr:row>
                <xdr:rowOff>76200</xdr:rowOff>
              </to>
            </anchor>
          </objectPr>
        </oleObject>
      </mc:Choice>
      <mc:Fallback>
        <oleObject progId="MSPhotoEd.3" shapeId="73729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517"/>
  <sheetViews>
    <sheetView zoomScaleNormal="100" zoomScaleSheetLayoutView="100" workbookViewId="0">
      <selection activeCell="L43" sqref="L43"/>
    </sheetView>
  </sheetViews>
  <sheetFormatPr defaultRowHeight="12.75" x14ac:dyDescent="0.2"/>
  <cols>
    <col min="1" max="1" width="9.140625" style="28"/>
    <col min="2" max="8" width="10.7109375" style="28" customWidth="1"/>
    <col min="9" max="49" width="9.140625" style="28"/>
    <col min="50" max="16384" width="9.140625" style="15"/>
  </cols>
  <sheetData>
    <row r="1" spans="1:49" s="13" customFormat="1" ht="15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</row>
    <row r="2" spans="1:49" s="13" customFormat="1" ht="1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</row>
    <row r="3" spans="1:49" s="13" customFormat="1" ht="15" x14ac:dyDescent="0.25">
      <c r="A3" s="27"/>
      <c r="B3" s="27"/>
      <c r="C3" s="27"/>
      <c r="D3" s="27"/>
      <c r="E3" s="27"/>
      <c r="F3" s="27"/>
      <c r="G3" s="45"/>
      <c r="H3" s="45"/>
      <c r="I3" s="30" t="s">
        <v>119</v>
      </c>
      <c r="J3" s="28"/>
      <c r="K3" s="30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</row>
    <row r="4" spans="1:49" s="12" customFormat="1" ht="9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</row>
    <row r="8" spans="1:49" x14ac:dyDescent="0.2">
      <c r="B8" s="41" t="s">
        <v>37</v>
      </c>
      <c r="C8" s="262" t="s">
        <v>122</v>
      </c>
      <c r="D8" s="262"/>
      <c r="E8" s="262"/>
      <c r="F8" s="262"/>
      <c r="G8" s="262"/>
      <c r="H8" s="262"/>
    </row>
    <row r="9" spans="1:49" x14ac:dyDescent="0.2">
      <c r="B9" s="45"/>
      <c r="C9" s="45"/>
      <c r="D9" s="45"/>
      <c r="E9" s="45"/>
      <c r="F9" s="45"/>
      <c r="G9" s="45"/>
      <c r="H9" s="45"/>
    </row>
    <row r="10" spans="1:49" x14ac:dyDescent="0.2">
      <c r="B10" s="58" t="s">
        <v>0</v>
      </c>
      <c r="C10" s="260" t="s">
        <v>1</v>
      </c>
      <c r="D10" s="260"/>
      <c r="E10" s="261" t="s">
        <v>2</v>
      </c>
      <c r="F10" s="261"/>
      <c r="G10" s="260" t="s">
        <v>3</v>
      </c>
      <c r="H10" s="260"/>
    </row>
    <row r="11" spans="1:49" x14ac:dyDescent="0.2">
      <c r="B11" s="59"/>
      <c r="C11" s="60" t="s">
        <v>4</v>
      </c>
      <c r="D11" s="60" t="s">
        <v>5</v>
      </c>
      <c r="E11" s="60" t="s">
        <v>4</v>
      </c>
      <c r="F11" s="60" t="s">
        <v>5</v>
      </c>
      <c r="G11" s="60" t="s">
        <v>4</v>
      </c>
      <c r="H11" s="60" t="s">
        <v>5</v>
      </c>
    </row>
    <row r="12" spans="1:49" x14ac:dyDescent="0.2">
      <c r="B12" s="61"/>
      <c r="C12" s="61"/>
      <c r="D12" s="61"/>
      <c r="E12" s="61"/>
      <c r="F12" s="61"/>
      <c r="G12" s="61"/>
      <c r="H12" s="61"/>
    </row>
    <row r="13" spans="1:49" x14ac:dyDescent="0.2">
      <c r="B13" s="62" t="s">
        <v>1</v>
      </c>
      <c r="C13" s="63">
        <f t="shared" ref="C13:H13" si="0">SUM(C15:C21)</f>
        <v>56732.000000001572</v>
      </c>
      <c r="D13" s="64">
        <f t="shared" si="0"/>
        <v>99.999999999998153</v>
      </c>
      <c r="E13" s="63">
        <f t="shared" si="0"/>
        <v>27752.809461668177</v>
      </c>
      <c r="F13" s="64">
        <f t="shared" si="0"/>
        <v>100.00000000000233</v>
      </c>
      <c r="G13" s="63">
        <f t="shared" si="0"/>
        <v>28979.190538333354</v>
      </c>
      <c r="H13" s="64">
        <f t="shared" si="0"/>
        <v>100.00000000000247</v>
      </c>
    </row>
    <row r="14" spans="1:49" x14ac:dyDescent="0.2">
      <c r="B14" s="65"/>
      <c r="C14" s="31"/>
      <c r="D14" s="66"/>
      <c r="E14" s="31"/>
      <c r="F14" s="66"/>
      <c r="G14" s="31"/>
      <c r="H14" s="66"/>
    </row>
    <row r="15" spans="1:49" x14ac:dyDescent="0.2">
      <c r="B15" s="67" t="s">
        <v>14</v>
      </c>
      <c r="C15" s="67">
        <v>10356.588664474808</v>
      </c>
      <c r="D15" s="32">
        <v>18.255285666774185</v>
      </c>
      <c r="E15" s="31">
        <v>5301.480488095699</v>
      </c>
      <c r="F15" s="32">
        <v>19.102500218646899</v>
      </c>
      <c r="G15" s="31">
        <v>5055.108176379088</v>
      </c>
      <c r="H15" s="32">
        <v>17.443924700699874</v>
      </c>
    </row>
    <row r="16" spans="1:49" x14ac:dyDescent="0.2">
      <c r="B16" s="67" t="s">
        <v>15</v>
      </c>
      <c r="C16" s="67">
        <v>5592.4687828427604</v>
      </c>
      <c r="D16" s="32">
        <v>9.8576972129353848</v>
      </c>
      <c r="E16" s="31">
        <v>2657.6361130856494</v>
      </c>
      <c r="F16" s="32">
        <v>9.5760975722346373</v>
      </c>
      <c r="G16" s="31">
        <v>2934.8326697571001</v>
      </c>
      <c r="H16" s="32">
        <v>10.127379734347681</v>
      </c>
    </row>
    <row r="17" spans="2:8" x14ac:dyDescent="0.2">
      <c r="B17" s="67" t="s">
        <v>16</v>
      </c>
      <c r="C17" s="67">
        <v>10554.882576435244</v>
      </c>
      <c r="D17" s="32">
        <v>18.604813115058093</v>
      </c>
      <c r="E17" s="31">
        <v>4982.0061716956625</v>
      </c>
      <c r="F17" s="32">
        <v>17.951357964594038</v>
      </c>
      <c r="G17" s="31">
        <v>5572.8764047395825</v>
      </c>
      <c r="H17" s="32">
        <v>19.23061445545893</v>
      </c>
    </row>
    <row r="18" spans="2:8" x14ac:dyDescent="0.2">
      <c r="B18" s="67" t="s">
        <v>17</v>
      </c>
      <c r="C18" s="67">
        <v>12892.338847994259</v>
      </c>
      <c r="D18" s="32">
        <v>22.724985630673451</v>
      </c>
      <c r="E18" s="31">
        <v>6609.4631722437371</v>
      </c>
      <c r="F18" s="32">
        <v>23.815474182434734</v>
      </c>
      <c r="G18" s="31">
        <v>6282.8756757505435</v>
      </c>
      <c r="H18" s="32">
        <v>21.680645867039594</v>
      </c>
    </row>
    <row r="19" spans="2:8" x14ac:dyDescent="0.2">
      <c r="B19" s="67" t="s">
        <v>18</v>
      </c>
      <c r="C19" s="67">
        <v>8981.0337126550294</v>
      </c>
      <c r="D19" s="32">
        <v>15.830631235730477</v>
      </c>
      <c r="E19" s="31">
        <v>4380.6834795673667</v>
      </c>
      <c r="F19" s="32">
        <v>15.784648705991412</v>
      </c>
      <c r="G19" s="31">
        <v>4600.3502330876518</v>
      </c>
      <c r="H19" s="32">
        <v>15.874667813797188</v>
      </c>
    </row>
    <row r="20" spans="2:8" x14ac:dyDescent="0.2">
      <c r="B20" s="67" t="s">
        <v>19</v>
      </c>
      <c r="C20" s="67">
        <v>5011.3208562097343</v>
      </c>
      <c r="D20" s="32">
        <v>8.8333230913937513</v>
      </c>
      <c r="E20" s="31">
        <v>2379.6355211000168</v>
      </c>
      <c r="F20" s="32">
        <v>8.5743950513795504</v>
      </c>
      <c r="G20" s="31">
        <v>2631.6853351097061</v>
      </c>
      <c r="H20" s="32">
        <v>9.0812934599695154</v>
      </c>
    </row>
    <row r="21" spans="2:8" x14ac:dyDescent="0.2">
      <c r="B21" s="70" t="s">
        <v>20</v>
      </c>
      <c r="C21" s="75">
        <v>3343.3665593897376</v>
      </c>
      <c r="D21" s="71">
        <v>5.8932640474328126</v>
      </c>
      <c r="E21" s="70">
        <v>1441.9045158800475</v>
      </c>
      <c r="F21" s="71">
        <v>5.1955263047210432</v>
      </c>
      <c r="G21" s="70">
        <v>1901.4620435096833</v>
      </c>
      <c r="H21" s="71">
        <v>6.5614739686896959</v>
      </c>
    </row>
    <row r="26" spans="2:8" x14ac:dyDescent="0.2">
      <c r="B26" s="41" t="s">
        <v>38</v>
      </c>
      <c r="C26" s="262" t="s">
        <v>123</v>
      </c>
      <c r="D26" s="262"/>
      <c r="E26" s="262"/>
      <c r="F26" s="262"/>
      <c r="G26" s="262"/>
      <c r="H26" s="262"/>
    </row>
    <row r="27" spans="2:8" x14ac:dyDescent="0.2">
      <c r="B27" s="45"/>
      <c r="C27" s="45"/>
      <c r="D27" s="45"/>
      <c r="E27" s="45"/>
      <c r="F27" s="45"/>
      <c r="G27" s="45"/>
      <c r="H27" s="45"/>
    </row>
    <row r="28" spans="2:8" x14ac:dyDescent="0.2">
      <c r="B28" s="58" t="s">
        <v>0</v>
      </c>
      <c r="C28" s="260" t="s">
        <v>1</v>
      </c>
      <c r="D28" s="260"/>
      <c r="E28" s="261" t="s">
        <v>12</v>
      </c>
      <c r="F28" s="261"/>
      <c r="G28" s="260" t="s">
        <v>13</v>
      </c>
      <c r="H28" s="260"/>
    </row>
    <row r="29" spans="2:8" x14ac:dyDescent="0.2">
      <c r="B29" s="59"/>
      <c r="C29" s="60" t="s">
        <v>4</v>
      </c>
      <c r="D29" s="60" t="s">
        <v>5</v>
      </c>
      <c r="E29" s="60" t="s">
        <v>4</v>
      </c>
      <c r="F29" s="60" t="s">
        <v>5</v>
      </c>
      <c r="G29" s="60" t="s">
        <v>4</v>
      </c>
      <c r="H29" s="60" t="s">
        <v>5</v>
      </c>
    </row>
    <row r="30" spans="2:8" x14ac:dyDescent="0.2">
      <c r="B30" s="61"/>
      <c r="C30" s="61"/>
      <c r="D30" s="61"/>
      <c r="E30" s="61"/>
      <c r="F30" s="61"/>
      <c r="G30" s="61"/>
      <c r="H30" s="61"/>
    </row>
    <row r="31" spans="2:8" x14ac:dyDescent="0.2">
      <c r="B31" s="62" t="s">
        <v>1</v>
      </c>
      <c r="C31" s="63">
        <f t="shared" ref="C31:H31" si="1">SUM(C33:C39)</f>
        <v>56732.000000001572</v>
      </c>
      <c r="D31" s="64">
        <f t="shared" si="1"/>
        <v>99.999999999998153</v>
      </c>
      <c r="E31" s="63">
        <f t="shared" si="1"/>
        <v>32201.000000000106</v>
      </c>
      <c r="F31" s="64">
        <f t="shared" si="1"/>
        <v>100.0000000000023</v>
      </c>
      <c r="G31" s="63">
        <f t="shared" si="1"/>
        <v>24531.000000001481</v>
      </c>
      <c r="H31" s="64">
        <f t="shared" si="1"/>
        <v>100.00000000000266</v>
      </c>
    </row>
    <row r="32" spans="2:8" x14ac:dyDescent="0.2">
      <c r="B32" s="65"/>
      <c r="C32" s="31"/>
      <c r="D32" s="66"/>
      <c r="E32" s="31"/>
      <c r="F32" s="66"/>
      <c r="G32" s="31"/>
      <c r="H32" s="66"/>
    </row>
    <row r="33" spans="2:8" x14ac:dyDescent="0.2">
      <c r="B33" s="67" t="s">
        <v>14</v>
      </c>
      <c r="C33" s="67">
        <v>10356.588664474808</v>
      </c>
      <c r="D33" s="32">
        <v>18.255285666774185</v>
      </c>
      <c r="E33" s="31">
        <v>7653.7049258728148</v>
      </c>
      <c r="F33" s="32">
        <v>23.768531802965647</v>
      </c>
      <c r="G33" s="31">
        <v>2702.8837386019832</v>
      </c>
      <c r="H33" s="32">
        <v>11.018237082067149</v>
      </c>
    </row>
    <row r="34" spans="2:8" x14ac:dyDescent="0.2">
      <c r="B34" s="67" t="s">
        <v>15</v>
      </c>
      <c r="C34" s="67">
        <v>5592.4687828427604</v>
      </c>
      <c r="D34" s="32">
        <v>9.8576972129353848</v>
      </c>
      <c r="E34" s="31">
        <v>4250.3472022955648</v>
      </c>
      <c r="F34" s="32">
        <v>13.19942611190848</v>
      </c>
      <c r="G34" s="31">
        <v>1342.1215805471918</v>
      </c>
      <c r="H34" s="32">
        <v>5.4711246200609303</v>
      </c>
    </row>
    <row r="35" spans="2:8" x14ac:dyDescent="0.2">
      <c r="B35" s="67" t="s">
        <v>16</v>
      </c>
      <c r="C35" s="67">
        <v>10554.882576435244</v>
      </c>
      <c r="D35" s="32">
        <v>18.604813115058093</v>
      </c>
      <c r="E35" s="31">
        <v>3788.3529411764803</v>
      </c>
      <c r="F35" s="32">
        <v>11.764705882353208</v>
      </c>
      <c r="G35" s="31">
        <v>6766.5296352587702</v>
      </c>
      <c r="H35" s="32">
        <v>27.583586626140573</v>
      </c>
    </row>
    <row r="36" spans="2:8" x14ac:dyDescent="0.2">
      <c r="B36" s="67" t="s">
        <v>17</v>
      </c>
      <c r="C36" s="67">
        <v>12892.338847994259</v>
      </c>
      <c r="D36" s="32">
        <v>22.724985630673451</v>
      </c>
      <c r="E36" s="31">
        <v>5081.9368723099169</v>
      </c>
      <c r="F36" s="32">
        <v>15.781922525107973</v>
      </c>
      <c r="G36" s="31">
        <v>7810.4019756843718</v>
      </c>
      <c r="H36" s="32">
        <v>31.838905775076881</v>
      </c>
    </row>
    <row r="37" spans="2:8" x14ac:dyDescent="0.2">
      <c r="B37" s="67" t="s">
        <v>18</v>
      </c>
      <c r="C37" s="67">
        <v>8981.0337126550294</v>
      </c>
      <c r="D37" s="32">
        <v>15.830631235730477</v>
      </c>
      <c r="E37" s="31">
        <v>4712.3414634146493</v>
      </c>
      <c r="F37" s="32">
        <v>14.634146341463754</v>
      </c>
      <c r="G37" s="31">
        <v>4268.692249240371</v>
      </c>
      <c r="H37" s="32">
        <v>17.401215805471558</v>
      </c>
    </row>
    <row r="38" spans="2:8" x14ac:dyDescent="0.2">
      <c r="B38" s="67" t="s">
        <v>19</v>
      </c>
      <c r="C38" s="67">
        <v>5011.3208562097343</v>
      </c>
      <c r="D38" s="32">
        <v>8.8333230913937513</v>
      </c>
      <c r="E38" s="31">
        <v>3557.3558106169385</v>
      </c>
      <c r="F38" s="32">
        <v>11.047345767575571</v>
      </c>
      <c r="G38" s="31">
        <v>1453.9650455927908</v>
      </c>
      <c r="H38" s="32">
        <v>5.9270516717326736</v>
      </c>
    </row>
    <row r="39" spans="2:8" x14ac:dyDescent="0.2">
      <c r="B39" s="70" t="s">
        <v>20</v>
      </c>
      <c r="C39" s="75">
        <v>3343.3665593897376</v>
      </c>
      <c r="D39" s="71">
        <v>5.8932640474328126</v>
      </c>
      <c r="E39" s="70">
        <v>3156.9607843137378</v>
      </c>
      <c r="F39" s="71">
        <v>9.8039215686276862</v>
      </c>
      <c r="G39" s="70">
        <v>186.40577507599883</v>
      </c>
      <c r="H39" s="71">
        <v>0.75987841945290691</v>
      </c>
    </row>
    <row r="41" spans="2:8" x14ac:dyDescent="0.2">
      <c r="B41" s="74" t="s">
        <v>39</v>
      </c>
    </row>
    <row r="52" spans="1:49" s="12" customFormat="1" ht="12.7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</row>
    <row r="53" spans="1:49" x14ac:dyDescent="0.2">
      <c r="A53" s="43"/>
      <c r="B53" s="43"/>
      <c r="C53" s="43"/>
      <c r="D53" s="43"/>
      <c r="E53" s="43"/>
      <c r="F53" s="43"/>
      <c r="G53" s="43"/>
      <c r="H53" s="43"/>
      <c r="I53" s="43"/>
    </row>
    <row r="55" spans="1:49" s="28" customFormat="1" x14ac:dyDescent="0.2"/>
    <row r="56" spans="1:49" s="28" customFormat="1" x14ac:dyDescent="0.2"/>
    <row r="57" spans="1:49" s="28" customFormat="1" x14ac:dyDescent="0.2"/>
    <row r="58" spans="1:49" s="28" customFormat="1" x14ac:dyDescent="0.2"/>
    <row r="59" spans="1:49" s="28" customFormat="1" x14ac:dyDescent="0.2"/>
    <row r="60" spans="1:49" s="28" customFormat="1" x14ac:dyDescent="0.2"/>
    <row r="61" spans="1:49" s="28" customFormat="1" x14ac:dyDescent="0.2"/>
    <row r="62" spans="1:49" s="28" customFormat="1" x14ac:dyDescent="0.2"/>
    <row r="63" spans="1:49" s="28" customFormat="1" x14ac:dyDescent="0.2"/>
    <row r="64" spans="1:49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  <row r="110" s="28" customFormat="1" x14ac:dyDescent="0.2"/>
    <row r="111" s="28" customFormat="1" x14ac:dyDescent="0.2"/>
    <row r="112" s="28" customFormat="1" x14ac:dyDescent="0.2"/>
    <row r="113" s="28" customFormat="1" x14ac:dyDescent="0.2"/>
    <row r="114" s="28" customFormat="1" x14ac:dyDescent="0.2"/>
    <row r="115" s="28" customFormat="1" x14ac:dyDescent="0.2"/>
    <row r="116" s="28" customFormat="1" x14ac:dyDescent="0.2"/>
    <row r="117" s="28" customFormat="1" x14ac:dyDescent="0.2"/>
    <row r="118" s="28" customFormat="1" x14ac:dyDescent="0.2"/>
    <row r="119" s="28" customFormat="1" x14ac:dyDescent="0.2"/>
    <row r="120" s="28" customFormat="1" x14ac:dyDescent="0.2"/>
    <row r="121" s="28" customFormat="1" x14ac:dyDescent="0.2"/>
    <row r="122" s="28" customFormat="1" x14ac:dyDescent="0.2"/>
    <row r="123" s="28" customFormat="1" x14ac:dyDescent="0.2"/>
    <row r="124" s="28" customFormat="1" x14ac:dyDescent="0.2"/>
    <row r="125" s="28" customFormat="1" x14ac:dyDescent="0.2"/>
    <row r="126" s="28" customFormat="1" x14ac:dyDescent="0.2"/>
    <row r="127" s="28" customFormat="1" x14ac:dyDescent="0.2"/>
    <row r="128" s="28" customFormat="1" x14ac:dyDescent="0.2"/>
    <row r="129" s="28" customFormat="1" x14ac:dyDescent="0.2"/>
    <row r="130" s="28" customFormat="1" x14ac:dyDescent="0.2"/>
    <row r="131" s="28" customFormat="1" x14ac:dyDescent="0.2"/>
    <row r="132" s="28" customFormat="1" x14ac:dyDescent="0.2"/>
    <row r="133" s="28" customFormat="1" x14ac:dyDescent="0.2"/>
    <row r="134" s="28" customFormat="1" x14ac:dyDescent="0.2"/>
    <row r="135" s="28" customFormat="1" x14ac:dyDescent="0.2"/>
    <row r="136" s="28" customFormat="1" x14ac:dyDescent="0.2"/>
    <row r="137" s="28" customFormat="1" x14ac:dyDescent="0.2"/>
    <row r="138" s="28" customFormat="1" x14ac:dyDescent="0.2"/>
    <row r="139" s="28" customFormat="1" x14ac:dyDescent="0.2"/>
    <row r="140" s="28" customFormat="1" x14ac:dyDescent="0.2"/>
    <row r="141" s="28" customFormat="1" x14ac:dyDescent="0.2"/>
    <row r="142" s="28" customFormat="1" x14ac:dyDescent="0.2"/>
    <row r="143" s="28" customFormat="1" x14ac:dyDescent="0.2"/>
    <row r="144" s="28" customFormat="1" x14ac:dyDescent="0.2"/>
    <row r="145" s="28" customFormat="1" x14ac:dyDescent="0.2"/>
    <row r="146" s="28" customFormat="1" x14ac:dyDescent="0.2"/>
    <row r="147" s="28" customFormat="1" x14ac:dyDescent="0.2"/>
    <row r="148" s="28" customFormat="1" x14ac:dyDescent="0.2"/>
    <row r="149" s="28" customFormat="1" x14ac:dyDescent="0.2"/>
    <row r="150" s="28" customFormat="1" x14ac:dyDescent="0.2"/>
    <row r="151" s="28" customFormat="1" x14ac:dyDescent="0.2"/>
    <row r="152" s="28" customFormat="1" x14ac:dyDescent="0.2"/>
    <row r="153" s="28" customFormat="1" x14ac:dyDescent="0.2"/>
    <row r="154" s="28" customFormat="1" x14ac:dyDescent="0.2"/>
    <row r="155" s="28" customFormat="1" x14ac:dyDescent="0.2"/>
    <row r="156" s="28" customFormat="1" x14ac:dyDescent="0.2"/>
    <row r="157" s="28" customFormat="1" x14ac:dyDescent="0.2"/>
    <row r="158" s="28" customFormat="1" x14ac:dyDescent="0.2"/>
    <row r="159" s="28" customFormat="1" x14ac:dyDescent="0.2"/>
    <row r="160" s="28" customFormat="1" x14ac:dyDescent="0.2"/>
    <row r="161" s="28" customFormat="1" x14ac:dyDescent="0.2"/>
    <row r="162" s="28" customFormat="1" x14ac:dyDescent="0.2"/>
    <row r="163" s="28" customFormat="1" x14ac:dyDescent="0.2"/>
    <row r="164" s="28" customFormat="1" x14ac:dyDescent="0.2"/>
    <row r="165" s="28" customFormat="1" x14ac:dyDescent="0.2"/>
    <row r="166" s="28" customFormat="1" x14ac:dyDescent="0.2"/>
    <row r="167" s="28" customFormat="1" x14ac:dyDescent="0.2"/>
    <row r="168" s="28" customFormat="1" x14ac:dyDescent="0.2"/>
    <row r="169" s="28" customFormat="1" x14ac:dyDescent="0.2"/>
    <row r="170" s="28" customFormat="1" x14ac:dyDescent="0.2"/>
    <row r="171" s="28" customFormat="1" x14ac:dyDescent="0.2"/>
    <row r="172" s="28" customFormat="1" x14ac:dyDescent="0.2"/>
    <row r="173" s="28" customFormat="1" x14ac:dyDescent="0.2"/>
    <row r="174" s="28" customFormat="1" x14ac:dyDescent="0.2"/>
    <row r="175" s="28" customFormat="1" x14ac:dyDescent="0.2"/>
    <row r="176" s="28" customFormat="1" x14ac:dyDescent="0.2"/>
    <row r="177" s="28" customFormat="1" x14ac:dyDescent="0.2"/>
    <row r="178" s="28" customFormat="1" x14ac:dyDescent="0.2"/>
    <row r="179" s="28" customFormat="1" x14ac:dyDescent="0.2"/>
    <row r="180" s="28" customFormat="1" x14ac:dyDescent="0.2"/>
    <row r="181" s="28" customFormat="1" x14ac:dyDescent="0.2"/>
    <row r="182" s="28" customFormat="1" x14ac:dyDescent="0.2"/>
    <row r="183" s="28" customFormat="1" x14ac:dyDescent="0.2"/>
    <row r="184" s="28" customFormat="1" x14ac:dyDescent="0.2"/>
    <row r="185" s="28" customFormat="1" x14ac:dyDescent="0.2"/>
    <row r="186" s="28" customFormat="1" x14ac:dyDescent="0.2"/>
    <row r="187" s="28" customFormat="1" x14ac:dyDescent="0.2"/>
    <row r="188" s="28" customFormat="1" x14ac:dyDescent="0.2"/>
    <row r="189" s="28" customFormat="1" x14ac:dyDescent="0.2"/>
    <row r="190" s="28" customFormat="1" x14ac:dyDescent="0.2"/>
    <row r="191" s="28" customFormat="1" x14ac:dyDescent="0.2"/>
    <row r="192" s="28" customFormat="1" x14ac:dyDescent="0.2"/>
    <row r="193" s="28" customFormat="1" x14ac:dyDescent="0.2"/>
    <row r="194" s="28" customFormat="1" x14ac:dyDescent="0.2"/>
    <row r="195" s="28" customFormat="1" x14ac:dyDescent="0.2"/>
    <row r="196" s="28" customFormat="1" x14ac:dyDescent="0.2"/>
    <row r="197" s="28" customFormat="1" x14ac:dyDescent="0.2"/>
    <row r="198" s="28" customFormat="1" x14ac:dyDescent="0.2"/>
    <row r="199" s="28" customFormat="1" x14ac:dyDescent="0.2"/>
    <row r="200" s="28" customFormat="1" x14ac:dyDescent="0.2"/>
    <row r="201" s="28" customFormat="1" x14ac:dyDescent="0.2"/>
    <row r="202" s="28" customFormat="1" x14ac:dyDescent="0.2"/>
    <row r="203" s="28" customFormat="1" x14ac:dyDescent="0.2"/>
    <row r="204" s="28" customFormat="1" x14ac:dyDescent="0.2"/>
    <row r="205" s="28" customFormat="1" x14ac:dyDescent="0.2"/>
    <row r="206" s="28" customFormat="1" x14ac:dyDescent="0.2"/>
    <row r="207" s="28" customFormat="1" x14ac:dyDescent="0.2"/>
    <row r="208" s="28" customFormat="1" x14ac:dyDescent="0.2"/>
    <row r="209" s="28" customFormat="1" x14ac:dyDescent="0.2"/>
    <row r="210" s="28" customFormat="1" x14ac:dyDescent="0.2"/>
    <row r="211" s="28" customFormat="1" x14ac:dyDescent="0.2"/>
    <row r="212" s="28" customFormat="1" x14ac:dyDescent="0.2"/>
    <row r="213" s="28" customFormat="1" x14ac:dyDescent="0.2"/>
    <row r="214" s="28" customFormat="1" x14ac:dyDescent="0.2"/>
    <row r="215" s="28" customFormat="1" x14ac:dyDescent="0.2"/>
    <row r="216" s="28" customFormat="1" x14ac:dyDescent="0.2"/>
    <row r="217" s="28" customFormat="1" x14ac:dyDescent="0.2"/>
    <row r="218" s="28" customFormat="1" x14ac:dyDescent="0.2"/>
    <row r="219" s="28" customFormat="1" x14ac:dyDescent="0.2"/>
    <row r="220" s="28" customFormat="1" x14ac:dyDescent="0.2"/>
    <row r="221" s="28" customFormat="1" x14ac:dyDescent="0.2"/>
    <row r="222" s="28" customFormat="1" x14ac:dyDescent="0.2"/>
    <row r="223" s="28" customFormat="1" x14ac:dyDescent="0.2"/>
    <row r="224" s="28" customFormat="1" x14ac:dyDescent="0.2"/>
    <row r="225" s="28" customFormat="1" x14ac:dyDescent="0.2"/>
    <row r="226" s="28" customFormat="1" x14ac:dyDescent="0.2"/>
    <row r="227" s="28" customFormat="1" x14ac:dyDescent="0.2"/>
    <row r="228" s="28" customFormat="1" x14ac:dyDescent="0.2"/>
    <row r="229" s="28" customFormat="1" x14ac:dyDescent="0.2"/>
    <row r="230" s="28" customFormat="1" x14ac:dyDescent="0.2"/>
    <row r="231" s="28" customFormat="1" x14ac:dyDescent="0.2"/>
    <row r="232" s="28" customFormat="1" x14ac:dyDescent="0.2"/>
    <row r="233" s="28" customFormat="1" x14ac:dyDescent="0.2"/>
    <row r="234" s="28" customFormat="1" x14ac:dyDescent="0.2"/>
    <row r="235" s="28" customFormat="1" x14ac:dyDescent="0.2"/>
    <row r="236" s="28" customFormat="1" x14ac:dyDescent="0.2"/>
    <row r="237" s="28" customFormat="1" x14ac:dyDescent="0.2"/>
    <row r="238" s="28" customFormat="1" x14ac:dyDescent="0.2"/>
    <row r="239" s="28" customFormat="1" x14ac:dyDescent="0.2"/>
    <row r="240" s="28" customFormat="1" x14ac:dyDescent="0.2"/>
    <row r="241" s="28" customFormat="1" x14ac:dyDescent="0.2"/>
    <row r="242" s="28" customFormat="1" x14ac:dyDescent="0.2"/>
    <row r="243" s="28" customFormat="1" x14ac:dyDescent="0.2"/>
    <row r="244" s="28" customFormat="1" x14ac:dyDescent="0.2"/>
    <row r="245" s="28" customFormat="1" x14ac:dyDescent="0.2"/>
    <row r="246" s="28" customFormat="1" x14ac:dyDescent="0.2"/>
    <row r="247" s="28" customFormat="1" x14ac:dyDescent="0.2"/>
    <row r="248" s="28" customFormat="1" x14ac:dyDescent="0.2"/>
    <row r="249" s="28" customFormat="1" x14ac:dyDescent="0.2"/>
    <row r="250" s="28" customFormat="1" x14ac:dyDescent="0.2"/>
    <row r="251" s="28" customFormat="1" x14ac:dyDescent="0.2"/>
    <row r="252" s="28" customFormat="1" x14ac:dyDescent="0.2"/>
    <row r="253" s="28" customFormat="1" x14ac:dyDescent="0.2"/>
    <row r="254" s="28" customFormat="1" x14ac:dyDescent="0.2"/>
    <row r="255" s="28" customFormat="1" x14ac:dyDescent="0.2"/>
    <row r="256" s="28" customFormat="1" x14ac:dyDescent="0.2"/>
    <row r="257" s="28" customFormat="1" x14ac:dyDescent="0.2"/>
    <row r="258" s="28" customFormat="1" x14ac:dyDescent="0.2"/>
    <row r="259" s="28" customFormat="1" x14ac:dyDescent="0.2"/>
    <row r="260" s="28" customFormat="1" x14ac:dyDescent="0.2"/>
    <row r="261" s="28" customFormat="1" x14ac:dyDescent="0.2"/>
    <row r="262" s="28" customFormat="1" x14ac:dyDescent="0.2"/>
    <row r="263" s="28" customFormat="1" x14ac:dyDescent="0.2"/>
    <row r="264" s="28" customFormat="1" x14ac:dyDescent="0.2"/>
    <row r="265" s="28" customFormat="1" x14ac:dyDescent="0.2"/>
    <row r="266" s="28" customFormat="1" x14ac:dyDescent="0.2"/>
    <row r="267" s="28" customFormat="1" x14ac:dyDescent="0.2"/>
    <row r="268" s="28" customFormat="1" x14ac:dyDescent="0.2"/>
    <row r="269" s="28" customFormat="1" x14ac:dyDescent="0.2"/>
    <row r="270" s="28" customFormat="1" x14ac:dyDescent="0.2"/>
    <row r="271" s="28" customFormat="1" x14ac:dyDescent="0.2"/>
    <row r="272" s="28" customFormat="1" x14ac:dyDescent="0.2"/>
    <row r="273" s="28" customFormat="1" x14ac:dyDescent="0.2"/>
    <row r="274" s="28" customFormat="1" x14ac:dyDescent="0.2"/>
    <row r="275" s="28" customFormat="1" x14ac:dyDescent="0.2"/>
    <row r="276" s="28" customFormat="1" x14ac:dyDescent="0.2"/>
    <row r="277" s="28" customFormat="1" x14ac:dyDescent="0.2"/>
    <row r="278" s="28" customFormat="1" x14ac:dyDescent="0.2"/>
    <row r="279" s="28" customFormat="1" x14ac:dyDescent="0.2"/>
    <row r="280" s="28" customFormat="1" x14ac:dyDescent="0.2"/>
    <row r="281" s="28" customFormat="1" x14ac:dyDescent="0.2"/>
    <row r="282" s="28" customFormat="1" x14ac:dyDescent="0.2"/>
    <row r="283" s="28" customFormat="1" x14ac:dyDescent="0.2"/>
    <row r="284" s="28" customFormat="1" x14ac:dyDescent="0.2"/>
    <row r="285" s="28" customFormat="1" x14ac:dyDescent="0.2"/>
    <row r="286" s="28" customFormat="1" x14ac:dyDescent="0.2"/>
    <row r="287" s="28" customFormat="1" x14ac:dyDescent="0.2"/>
    <row r="288" s="28" customFormat="1" x14ac:dyDescent="0.2"/>
    <row r="289" s="28" customFormat="1" x14ac:dyDescent="0.2"/>
    <row r="290" s="28" customFormat="1" x14ac:dyDescent="0.2"/>
    <row r="291" s="28" customFormat="1" x14ac:dyDescent="0.2"/>
    <row r="292" s="28" customFormat="1" x14ac:dyDescent="0.2"/>
    <row r="293" s="28" customFormat="1" x14ac:dyDescent="0.2"/>
    <row r="294" s="28" customFormat="1" x14ac:dyDescent="0.2"/>
    <row r="295" s="28" customFormat="1" x14ac:dyDescent="0.2"/>
    <row r="296" s="28" customFormat="1" x14ac:dyDescent="0.2"/>
    <row r="297" s="28" customFormat="1" x14ac:dyDescent="0.2"/>
    <row r="298" s="28" customFormat="1" x14ac:dyDescent="0.2"/>
    <row r="299" s="28" customFormat="1" x14ac:dyDescent="0.2"/>
    <row r="300" s="28" customFormat="1" x14ac:dyDescent="0.2"/>
    <row r="301" s="28" customFormat="1" x14ac:dyDescent="0.2"/>
    <row r="302" s="28" customFormat="1" x14ac:dyDescent="0.2"/>
    <row r="303" s="28" customFormat="1" x14ac:dyDescent="0.2"/>
    <row r="304" s="28" customFormat="1" x14ac:dyDescent="0.2"/>
    <row r="305" s="28" customFormat="1" x14ac:dyDescent="0.2"/>
    <row r="306" s="28" customFormat="1" x14ac:dyDescent="0.2"/>
    <row r="307" s="28" customFormat="1" x14ac:dyDescent="0.2"/>
    <row r="308" s="28" customFormat="1" x14ac:dyDescent="0.2"/>
    <row r="309" s="28" customFormat="1" x14ac:dyDescent="0.2"/>
    <row r="310" s="28" customFormat="1" x14ac:dyDescent="0.2"/>
    <row r="311" s="28" customFormat="1" x14ac:dyDescent="0.2"/>
    <row r="312" s="28" customFormat="1" x14ac:dyDescent="0.2"/>
    <row r="313" s="28" customFormat="1" x14ac:dyDescent="0.2"/>
    <row r="314" s="28" customFormat="1" x14ac:dyDescent="0.2"/>
    <row r="315" s="28" customFormat="1" x14ac:dyDescent="0.2"/>
    <row r="316" s="28" customFormat="1" x14ac:dyDescent="0.2"/>
    <row r="317" s="28" customFormat="1" x14ac:dyDescent="0.2"/>
    <row r="318" s="28" customFormat="1" x14ac:dyDescent="0.2"/>
    <row r="319" s="28" customFormat="1" x14ac:dyDescent="0.2"/>
    <row r="320" s="28" customFormat="1" x14ac:dyDescent="0.2"/>
    <row r="321" s="28" customFormat="1" x14ac:dyDescent="0.2"/>
    <row r="322" s="28" customFormat="1" x14ac:dyDescent="0.2"/>
    <row r="323" s="28" customFormat="1" x14ac:dyDescent="0.2"/>
    <row r="324" s="28" customFormat="1" x14ac:dyDescent="0.2"/>
    <row r="325" s="28" customFormat="1" x14ac:dyDescent="0.2"/>
    <row r="326" s="28" customFormat="1" x14ac:dyDescent="0.2"/>
    <row r="327" s="28" customFormat="1" x14ac:dyDescent="0.2"/>
    <row r="328" s="28" customFormat="1" x14ac:dyDescent="0.2"/>
    <row r="329" s="28" customFormat="1" x14ac:dyDescent="0.2"/>
    <row r="330" s="28" customFormat="1" x14ac:dyDescent="0.2"/>
    <row r="331" s="28" customFormat="1" x14ac:dyDescent="0.2"/>
    <row r="332" s="28" customFormat="1" x14ac:dyDescent="0.2"/>
    <row r="333" s="28" customFormat="1" x14ac:dyDescent="0.2"/>
    <row r="334" s="28" customFormat="1" x14ac:dyDescent="0.2"/>
    <row r="335" s="28" customFormat="1" x14ac:dyDescent="0.2"/>
    <row r="336" s="28" customFormat="1" x14ac:dyDescent="0.2"/>
    <row r="337" s="28" customFormat="1" x14ac:dyDescent="0.2"/>
    <row r="338" s="28" customFormat="1" x14ac:dyDescent="0.2"/>
    <row r="339" s="28" customFormat="1" x14ac:dyDescent="0.2"/>
    <row r="340" s="28" customFormat="1" x14ac:dyDescent="0.2"/>
    <row r="341" s="28" customFormat="1" x14ac:dyDescent="0.2"/>
    <row r="342" s="28" customFormat="1" x14ac:dyDescent="0.2"/>
    <row r="343" s="28" customFormat="1" x14ac:dyDescent="0.2"/>
    <row r="344" s="28" customFormat="1" x14ac:dyDescent="0.2"/>
    <row r="345" s="28" customFormat="1" x14ac:dyDescent="0.2"/>
    <row r="346" s="28" customFormat="1" x14ac:dyDescent="0.2"/>
    <row r="347" s="28" customFormat="1" x14ac:dyDescent="0.2"/>
    <row r="348" s="28" customFormat="1" x14ac:dyDescent="0.2"/>
    <row r="349" s="28" customFormat="1" x14ac:dyDescent="0.2"/>
    <row r="350" s="28" customFormat="1" x14ac:dyDescent="0.2"/>
    <row r="351" s="28" customFormat="1" x14ac:dyDescent="0.2"/>
    <row r="352" s="28" customFormat="1" x14ac:dyDescent="0.2"/>
    <row r="353" s="28" customFormat="1" x14ac:dyDescent="0.2"/>
    <row r="354" s="28" customFormat="1" x14ac:dyDescent="0.2"/>
    <row r="355" s="28" customFormat="1" x14ac:dyDescent="0.2"/>
    <row r="356" s="28" customFormat="1" x14ac:dyDescent="0.2"/>
    <row r="357" s="28" customFormat="1" x14ac:dyDescent="0.2"/>
    <row r="358" s="28" customFormat="1" x14ac:dyDescent="0.2"/>
    <row r="359" s="28" customFormat="1" x14ac:dyDescent="0.2"/>
    <row r="360" s="28" customFormat="1" x14ac:dyDescent="0.2"/>
    <row r="361" s="28" customFormat="1" x14ac:dyDescent="0.2"/>
    <row r="362" s="28" customFormat="1" x14ac:dyDescent="0.2"/>
    <row r="363" s="28" customFormat="1" x14ac:dyDescent="0.2"/>
    <row r="364" s="28" customFormat="1" x14ac:dyDescent="0.2"/>
    <row r="365" s="28" customFormat="1" x14ac:dyDescent="0.2"/>
    <row r="366" s="28" customFormat="1" x14ac:dyDescent="0.2"/>
    <row r="367" s="28" customFormat="1" x14ac:dyDescent="0.2"/>
    <row r="368" s="28" customFormat="1" x14ac:dyDescent="0.2"/>
    <row r="369" s="28" customFormat="1" x14ac:dyDescent="0.2"/>
    <row r="370" s="28" customFormat="1" x14ac:dyDescent="0.2"/>
    <row r="371" s="28" customFormat="1" x14ac:dyDescent="0.2"/>
    <row r="372" s="28" customFormat="1" x14ac:dyDescent="0.2"/>
    <row r="373" s="28" customFormat="1" x14ac:dyDescent="0.2"/>
    <row r="374" s="28" customFormat="1" x14ac:dyDescent="0.2"/>
    <row r="375" s="28" customFormat="1" x14ac:dyDescent="0.2"/>
    <row r="376" s="28" customFormat="1" x14ac:dyDescent="0.2"/>
    <row r="377" s="28" customFormat="1" x14ac:dyDescent="0.2"/>
    <row r="378" s="28" customFormat="1" x14ac:dyDescent="0.2"/>
    <row r="379" s="28" customFormat="1" x14ac:dyDescent="0.2"/>
    <row r="380" s="28" customFormat="1" x14ac:dyDescent="0.2"/>
    <row r="381" s="28" customFormat="1" x14ac:dyDescent="0.2"/>
    <row r="382" s="28" customFormat="1" x14ac:dyDescent="0.2"/>
    <row r="383" s="28" customFormat="1" x14ac:dyDescent="0.2"/>
    <row r="384" s="28" customFormat="1" x14ac:dyDescent="0.2"/>
    <row r="385" s="28" customFormat="1" x14ac:dyDescent="0.2"/>
    <row r="386" s="28" customFormat="1" x14ac:dyDescent="0.2"/>
    <row r="387" s="28" customFormat="1" x14ac:dyDescent="0.2"/>
    <row r="388" s="28" customFormat="1" x14ac:dyDescent="0.2"/>
    <row r="389" s="28" customFormat="1" x14ac:dyDescent="0.2"/>
    <row r="390" s="28" customFormat="1" x14ac:dyDescent="0.2"/>
    <row r="391" s="28" customFormat="1" x14ac:dyDescent="0.2"/>
    <row r="392" s="28" customFormat="1" x14ac:dyDescent="0.2"/>
    <row r="393" s="28" customFormat="1" x14ac:dyDescent="0.2"/>
    <row r="394" s="28" customFormat="1" x14ac:dyDescent="0.2"/>
    <row r="395" s="28" customFormat="1" x14ac:dyDescent="0.2"/>
    <row r="396" s="28" customFormat="1" x14ac:dyDescent="0.2"/>
    <row r="397" s="28" customFormat="1" x14ac:dyDescent="0.2"/>
    <row r="398" s="28" customFormat="1" x14ac:dyDescent="0.2"/>
    <row r="399" s="28" customFormat="1" x14ac:dyDescent="0.2"/>
    <row r="400" s="28" customFormat="1" x14ac:dyDescent="0.2"/>
    <row r="401" s="28" customFormat="1" x14ac:dyDescent="0.2"/>
    <row r="402" s="28" customFormat="1" x14ac:dyDescent="0.2"/>
    <row r="403" s="28" customFormat="1" x14ac:dyDescent="0.2"/>
    <row r="404" s="28" customFormat="1" x14ac:dyDescent="0.2"/>
    <row r="405" s="28" customFormat="1" x14ac:dyDescent="0.2"/>
    <row r="406" s="28" customFormat="1" x14ac:dyDescent="0.2"/>
    <row r="407" s="28" customFormat="1" x14ac:dyDescent="0.2"/>
    <row r="408" s="28" customFormat="1" x14ac:dyDescent="0.2"/>
    <row r="409" s="28" customFormat="1" x14ac:dyDescent="0.2"/>
    <row r="410" s="28" customFormat="1" x14ac:dyDescent="0.2"/>
    <row r="411" s="28" customFormat="1" x14ac:dyDescent="0.2"/>
    <row r="412" s="28" customFormat="1" x14ac:dyDescent="0.2"/>
    <row r="413" s="28" customFormat="1" x14ac:dyDescent="0.2"/>
    <row r="414" s="28" customFormat="1" x14ac:dyDescent="0.2"/>
    <row r="415" s="28" customFormat="1" x14ac:dyDescent="0.2"/>
    <row r="416" s="28" customFormat="1" x14ac:dyDescent="0.2"/>
    <row r="417" s="28" customFormat="1" x14ac:dyDescent="0.2"/>
    <row r="418" s="28" customFormat="1" x14ac:dyDescent="0.2"/>
    <row r="419" s="28" customFormat="1" x14ac:dyDescent="0.2"/>
    <row r="420" s="28" customFormat="1" x14ac:dyDescent="0.2"/>
    <row r="421" s="28" customFormat="1" x14ac:dyDescent="0.2"/>
    <row r="422" s="28" customFormat="1" x14ac:dyDescent="0.2"/>
    <row r="423" s="28" customFormat="1" x14ac:dyDescent="0.2"/>
    <row r="424" s="28" customFormat="1" x14ac:dyDescent="0.2"/>
    <row r="425" s="28" customFormat="1" x14ac:dyDescent="0.2"/>
    <row r="426" s="28" customFormat="1" x14ac:dyDescent="0.2"/>
    <row r="427" s="28" customFormat="1" x14ac:dyDescent="0.2"/>
    <row r="428" s="28" customFormat="1" x14ac:dyDescent="0.2"/>
    <row r="429" s="28" customFormat="1" x14ac:dyDescent="0.2"/>
    <row r="430" s="28" customFormat="1" x14ac:dyDescent="0.2"/>
    <row r="431" s="28" customFormat="1" x14ac:dyDescent="0.2"/>
    <row r="432" s="28" customFormat="1" x14ac:dyDescent="0.2"/>
    <row r="433" s="28" customFormat="1" x14ac:dyDescent="0.2"/>
    <row r="434" s="28" customFormat="1" x14ac:dyDescent="0.2"/>
    <row r="435" s="28" customFormat="1" x14ac:dyDescent="0.2"/>
    <row r="436" s="28" customFormat="1" x14ac:dyDescent="0.2"/>
    <row r="437" s="28" customFormat="1" x14ac:dyDescent="0.2"/>
    <row r="438" s="28" customFormat="1" x14ac:dyDescent="0.2"/>
    <row r="439" s="28" customFormat="1" x14ac:dyDescent="0.2"/>
    <row r="440" s="28" customFormat="1" x14ac:dyDescent="0.2"/>
    <row r="441" s="28" customFormat="1" x14ac:dyDescent="0.2"/>
    <row r="442" s="28" customFormat="1" x14ac:dyDescent="0.2"/>
    <row r="443" s="28" customFormat="1" x14ac:dyDescent="0.2"/>
    <row r="444" s="28" customFormat="1" x14ac:dyDescent="0.2"/>
    <row r="445" s="28" customFormat="1" x14ac:dyDescent="0.2"/>
    <row r="446" s="28" customFormat="1" x14ac:dyDescent="0.2"/>
    <row r="447" s="28" customFormat="1" x14ac:dyDescent="0.2"/>
    <row r="448" s="28" customFormat="1" x14ac:dyDescent="0.2"/>
    <row r="449" s="28" customFormat="1" x14ac:dyDescent="0.2"/>
    <row r="450" s="28" customFormat="1" x14ac:dyDescent="0.2"/>
    <row r="451" s="28" customFormat="1" x14ac:dyDescent="0.2"/>
    <row r="452" s="28" customFormat="1" x14ac:dyDescent="0.2"/>
    <row r="453" s="28" customFormat="1" x14ac:dyDescent="0.2"/>
    <row r="454" s="28" customFormat="1" x14ac:dyDescent="0.2"/>
    <row r="455" s="28" customFormat="1" x14ac:dyDescent="0.2"/>
    <row r="456" s="28" customFormat="1" x14ac:dyDescent="0.2"/>
    <row r="457" s="28" customFormat="1" x14ac:dyDescent="0.2"/>
    <row r="458" s="28" customFormat="1" x14ac:dyDescent="0.2"/>
    <row r="459" s="28" customFormat="1" x14ac:dyDescent="0.2"/>
    <row r="460" s="28" customFormat="1" x14ac:dyDescent="0.2"/>
    <row r="461" s="28" customFormat="1" x14ac:dyDescent="0.2"/>
    <row r="462" s="28" customFormat="1" x14ac:dyDescent="0.2"/>
    <row r="463" s="28" customFormat="1" x14ac:dyDescent="0.2"/>
    <row r="464" s="28" customFormat="1" x14ac:dyDescent="0.2"/>
    <row r="465" s="28" customFormat="1" x14ac:dyDescent="0.2"/>
    <row r="466" s="28" customFormat="1" x14ac:dyDescent="0.2"/>
    <row r="467" s="28" customFormat="1" x14ac:dyDescent="0.2"/>
    <row r="468" s="28" customFormat="1" x14ac:dyDescent="0.2"/>
    <row r="469" s="28" customFormat="1" x14ac:dyDescent="0.2"/>
    <row r="470" s="28" customFormat="1" x14ac:dyDescent="0.2"/>
    <row r="471" s="28" customFormat="1" x14ac:dyDescent="0.2"/>
    <row r="472" s="28" customFormat="1" x14ac:dyDescent="0.2"/>
    <row r="473" s="28" customFormat="1" x14ac:dyDescent="0.2"/>
    <row r="474" s="28" customFormat="1" x14ac:dyDescent="0.2"/>
    <row r="475" s="28" customFormat="1" x14ac:dyDescent="0.2"/>
    <row r="476" s="28" customFormat="1" x14ac:dyDescent="0.2"/>
    <row r="477" s="28" customFormat="1" x14ac:dyDescent="0.2"/>
    <row r="478" s="28" customFormat="1" x14ac:dyDescent="0.2"/>
    <row r="479" s="28" customFormat="1" x14ac:dyDescent="0.2"/>
    <row r="480" s="28" customFormat="1" x14ac:dyDescent="0.2"/>
    <row r="481" s="28" customFormat="1" x14ac:dyDescent="0.2"/>
    <row r="482" s="28" customFormat="1" x14ac:dyDescent="0.2"/>
    <row r="483" s="28" customFormat="1" x14ac:dyDescent="0.2"/>
    <row r="484" s="28" customFormat="1" x14ac:dyDescent="0.2"/>
    <row r="485" s="28" customFormat="1" x14ac:dyDescent="0.2"/>
    <row r="486" s="28" customFormat="1" x14ac:dyDescent="0.2"/>
    <row r="487" s="28" customFormat="1" x14ac:dyDescent="0.2"/>
    <row r="488" s="28" customFormat="1" x14ac:dyDescent="0.2"/>
    <row r="489" s="28" customFormat="1" x14ac:dyDescent="0.2"/>
    <row r="490" s="28" customFormat="1" x14ac:dyDescent="0.2"/>
    <row r="491" s="28" customFormat="1" x14ac:dyDescent="0.2"/>
    <row r="492" s="28" customFormat="1" x14ac:dyDescent="0.2"/>
    <row r="493" s="28" customFormat="1" x14ac:dyDescent="0.2"/>
    <row r="494" s="28" customFormat="1" x14ac:dyDescent="0.2"/>
    <row r="495" s="28" customFormat="1" x14ac:dyDescent="0.2"/>
    <row r="496" s="28" customFormat="1" x14ac:dyDescent="0.2"/>
    <row r="497" s="28" customFormat="1" x14ac:dyDescent="0.2"/>
    <row r="498" s="28" customFormat="1" x14ac:dyDescent="0.2"/>
    <row r="499" s="28" customFormat="1" x14ac:dyDescent="0.2"/>
    <row r="500" s="28" customFormat="1" x14ac:dyDescent="0.2"/>
    <row r="501" s="28" customFormat="1" x14ac:dyDescent="0.2"/>
    <row r="502" s="28" customFormat="1" x14ac:dyDescent="0.2"/>
    <row r="503" s="28" customFormat="1" x14ac:dyDescent="0.2"/>
    <row r="504" s="28" customFormat="1" x14ac:dyDescent="0.2"/>
    <row r="505" s="28" customFormat="1" x14ac:dyDescent="0.2"/>
    <row r="506" s="28" customFormat="1" x14ac:dyDescent="0.2"/>
    <row r="507" s="28" customFormat="1" x14ac:dyDescent="0.2"/>
    <row r="508" s="28" customFormat="1" x14ac:dyDescent="0.2"/>
    <row r="509" s="28" customFormat="1" x14ac:dyDescent="0.2"/>
    <row r="510" s="28" customFormat="1" x14ac:dyDescent="0.2"/>
    <row r="511" s="28" customFormat="1" x14ac:dyDescent="0.2"/>
    <row r="512" s="28" customFormat="1" x14ac:dyDescent="0.2"/>
    <row r="513" s="28" customFormat="1" x14ac:dyDescent="0.2"/>
    <row r="514" s="28" customFormat="1" x14ac:dyDescent="0.2"/>
    <row r="515" s="28" customFormat="1" x14ac:dyDescent="0.2"/>
    <row r="516" s="28" customFormat="1" x14ac:dyDescent="0.2"/>
    <row r="517" s="28" customFormat="1" x14ac:dyDescent="0.2"/>
  </sheetData>
  <mergeCells count="8">
    <mergeCell ref="C28:D28"/>
    <mergeCell ref="E28:F28"/>
    <mergeCell ref="G28:H28"/>
    <mergeCell ref="C8:H8"/>
    <mergeCell ref="C26:H26"/>
    <mergeCell ref="C10:D10"/>
    <mergeCell ref="E10:F10"/>
    <mergeCell ref="G10:H10"/>
  </mergeCells>
  <pageMargins left="0.7" right="0.7" top="0.75" bottom="0.75" header="0.3" footer="0.3"/>
  <pageSetup scale="96" orientation="portrait" r:id="rId1"/>
  <rowBreaks count="1" manualBreakCount="1">
    <brk id="54" max="8" man="1"/>
  </row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295275</xdr:colOff>
                <xdr:row>2</xdr:row>
                <xdr:rowOff>104775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51"/>
  <sheetViews>
    <sheetView zoomScaleNormal="100" zoomScaleSheetLayoutView="100" workbookViewId="0">
      <selection activeCell="H39" sqref="H39"/>
    </sheetView>
  </sheetViews>
  <sheetFormatPr defaultRowHeight="15" x14ac:dyDescent="0.25"/>
  <cols>
    <col min="1" max="1" width="9.140625" style="28"/>
    <col min="2" max="2" width="10.28515625" style="28" customWidth="1"/>
    <col min="3" max="3" width="9.5703125" style="28" customWidth="1"/>
    <col min="4" max="4" width="13.5703125" style="28" customWidth="1"/>
    <col min="5" max="5" width="15.85546875" style="28" customWidth="1"/>
    <col min="6" max="6" width="11" style="28" customWidth="1"/>
    <col min="7" max="9" width="9.140625" style="28"/>
    <col min="10" max="15" width="9.140625" style="27"/>
    <col min="16" max="65" width="9.140625" style="28"/>
    <col min="66" max="16384" width="9.140625" style="15"/>
  </cols>
  <sheetData>
    <row r="1" spans="1:65" s="13" customForma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</row>
    <row r="2" spans="1:65" s="13" customForma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</row>
    <row r="3" spans="1:65" s="13" customFormat="1" x14ac:dyDescent="0.25">
      <c r="A3" s="27"/>
      <c r="B3" s="27"/>
      <c r="C3" s="27"/>
      <c r="D3" s="27"/>
      <c r="E3" s="45"/>
      <c r="F3" s="45"/>
      <c r="G3" s="27"/>
      <c r="H3" s="30" t="s">
        <v>119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</row>
    <row r="4" spans="1:65" s="12" customFormat="1" ht="9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</row>
    <row r="6" spans="1:65" ht="29.25" customHeight="1" x14ac:dyDescent="0.25">
      <c r="C6" s="263" t="s">
        <v>36</v>
      </c>
      <c r="D6" s="265" t="s">
        <v>124</v>
      </c>
      <c r="E6" s="265"/>
      <c r="F6" s="265"/>
    </row>
    <row r="7" spans="1:65" ht="15" customHeight="1" x14ac:dyDescent="0.25">
      <c r="C7" s="264"/>
      <c r="D7" s="76"/>
      <c r="E7" s="77" t="s">
        <v>4</v>
      </c>
      <c r="F7" s="77" t="s">
        <v>5</v>
      </c>
    </row>
    <row r="8" spans="1:65" ht="15" customHeight="1" x14ac:dyDescent="0.25">
      <c r="D8" s="78"/>
      <c r="E8" s="79"/>
      <c r="F8" s="79"/>
    </row>
    <row r="9" spans="1:65" x14ac:dyDescent="0.25">
      <c r="C9" s="28" t="s">
        <v>10</v>
      </c>
    </row>
    <row r="10" spans="1:65" x14ac:dyDescent="0.25">
      <c r="C10" s="28" t="s">
        <v>1</v>
      </c>
      <c r="E10" s="80">
        <v>1456.475661722935</v>
      </c>
      <c r="F10" s="81">
        <v>100</v>
      </c>
    </row>
    <row r="11" spans="1:65" x14ac:dyDescent="0.25">
      <c r="C11" s="28" t="s">
        <v>14</v>
      </c>
      <c r="E11" s="80">
        <v>323.39598278335751</v>
      </c>
      <c r="F11" s="81">
        <v>22.204008709681887</v>
      </c>
    </row>
    <row r="12" spans="1:65" x14ac:dyDescent="0.25">
      <c r="C12" s="28" t="s">
        <v>15</v>
      </c>
      <c r="E12" s="80">
        <v>230.99713055954101</v>
      </c>
      <c r="F12" s="81">
        <v>15.860006221201349</v>
      </c>
    </row>
    <row r="13" spans="1:65" x14ac:dyDescent="0.25">
      <c r="C13" s="28" t="s">
        <v>16</v>
      </c>
      <c r="E13" s="80">
        <v>185.60173976181579</v>
      </c>
      <c r="F13" s="81">
        <v>12.743209147913845</v>
      </c>
    </row>
    <row r="14" spans="1:65" x14ac:dyDescent="0.25">
      <c r="C14" s="28" t="s">
        <v>17</v>
      </c>
      <c r="E14" s="80">
        <v>296.6411694932321</v>
      </c>
      <c r="F14" s="81">
        <v>20.367052968281047</v>
      </c>
    </row>
    <row r="15" spans="1:65" x14ac:dyDescent="0.25">
      <c r="C15" s="28" t="s">
        <v>18</v>
      </c>
      <c r="E15" s="80">
        <v>358.24040430910986</v>
      </c>
      <c r="F15" s="81">
        <v>24.596387960601405</v>
      </c>
    </row>
    <row r="16" spans="1:65" x14ac:dyDescent="0.25">
      <c r="C16" s="28" t="s">
        <v>19</v>
      </c>
      <c r="E16" s="80">
        <v>46.199426111908203</v>
      </c>
      <c r="F16" s="81">
        <v>3.1720012442402701</v>
      </c>
    </row>
    <row r="17" spans="3:6" x14ac:dyDescent="0.25">
      <c r="C17" s="28" t="s">
        <v>20</v>
      </c>
      <c r="E17" s="80">
        <v>15.3998087039694</v>
      </c>
      <c r="F17" s="81">
        <v>1.05733374808009</v>
      </c>
    </row>
    <row r="18" spans="3:6" x14ac:dyDescent="0.25">
      <c r="E18" s="80"/>
      <c r="F18" s="81"/>
    </row>
    <row r="19" spans="3:6" x14ac:dyDescent="0.25">
      <c r="C19" s="28" t="s">
        <v>9</v>
      </c>
    </row>
    <row r="20" spans="3:6" x14ac:dyDescent="0.25">
      <c r="C20" s="28" t="s">
        <v>1</v>
      </c>
      <c r="E20" s="80">
        <v>1502.6750878348425</v>
      </c>
      <c r="F20" s="81">
        <v>100</v>
      </c>
    </row>
    <row r="21" spans="3:6" x14ac:dyDescent="0.25">
      <c r="C21" s="28" t="s">
        <v>14</v>
      </c>
      <c r="E21" s="80">
        <v>329.87752039061843</v>
      </c>
      <c r="F21" s="81">
        <v>21.952684453292463</v>
      </c>
    </row>
    <row r="22" spans="3:6" x14ac:dyDescent="0.25">
      <c r="C22" s="28" t="s">
        <v>15</v>
      </c>
      <c r="E22" s="80">
        <v>222.07885946283255</v>
      </c>
      <c r="F22" s="81">
        <v>14.778900725826166</v>
      </c>
    </row>
    <row r="23" spans="3:6" x14ac:dyDescent="0.25">
      <c r="C23" s="28" t="s">
        <v>16</v>
      </c>
      <c r="E23" s="80">
        <v>117.52096733867725</v>
      </c>
      <c r="F23" s="81">
        <v>7.8207836338066601</v>
      </c>
    </row>
    <row r="24" spans="3:6" x14ac:dyDescent="0.25">
      <c r="C24" s="28" t="s">
        <v>17</v>
      </c>
      <c r="E24" s="80">
        <v>265.8415520852933</v>
      </c>
      <c r="F24" s="81">
        <v>17.69121976117512</v>
      </c>
    </row>
    <row r="25" spans="3:6" x14ac:dyDescent="0.25">
      <c r="C25" s="28" t="s">
        <v>18</v>
      </c>
      <c r="E25" s="80">
        <v>305.55944058994066</v>
      </c>
      <c r="F25" s="81">
        <v>20.33436523062424</v>
      </c>
    </row>
    <row r="26" spans="3:6" x14ac:dyDescent="0.25">
      <c r="C26" s="28" t="s">
        <v>19</v>
      </c>
      <c r="E26" s="80">
        <v>107.7986609277858</v>
      </c>
      <c r="F26" s="81">
        <v>7.1737837274662954</v>
      </c>
    </row>
    <row r="27" spans="3:6" x14ac:dyDescent="0.25">
      <c r="C27" s="28" t="s">
        <v>20</v>
      </c>
      <c r="E27" s="80">
        <v>153.99808703969401</v>
      </c>
      <c r="F27" s="81">
        <v>10.248262467808994</v>
      </c>
    </row>
    <row r="28" spans="3:6" x14ac:dyDescent="0.25">
      <c r="E28" s="80"/>
      <c r="F28" s="81"/>
    </row>
    <row r="29" spans="3:6" x14ac:dyDescent="0.25">
      <c r="C29" s="28" t="s">
        <v>11</v>
      </c>
    </row>
    <row r="30" spans="3:6" x14ac:dyDescent="0.25">
      <c r="C30" s="28" t="s">
        <v>1</v>
      </c>
      <c r="E30" s="80">
        <v>2150.2464611688424</v>
      </c>
      <c r="F30" s="81">
        <v>100</v>
      </c>
    </row>
    <row r="31" spans="3:6" x14ac:dyDescent="0.25">
      <c r="C31" s="28" t="s">
        <v>14</v>
      </c>
      <c r="E31" s="80">
        <v>391.47675520649608</v>
      </c>
      <c r="F31" s="81">
        <v>18.206134146766363</v>
      </c>
    </row>
    <row r="32" spans="3:6" x14ac:dyDescent="0.25">
      <c r="C32" s="28" t="s">
        <v>15</v>
      </c>
      <c r="E32" s="80">
        <v>219.64212597338511</v>
      </c>
      <c r="F32" s="81">
        <v>10.214741888424774</v>
      </c>
    </row>
    <row r="33" spans="2:6" x14ac:dyDescent="0.25">
      <c r="C33" s="28" t="s">
        <v>16</v>
      </c>
      <c r="E33" s="80">
        <v>300.68597361104554</v>
      </c>
      <c r="F33" s="81">
        <v>13.983791116093599</v>
      </c>
    </row>
    <row r="34" spans="2:6" x14ac:dyDescent="0.25">
      <c r="C34" s="28" t="s">
        <v>17</v>
      </c>
      <c r="E34" s="80">
        <v>297.44520480741505</v>
      </c>
      <c r="F34" s="81">
        <v>13.833074960427012</v>
      </c>
    </row>
    <row r="35" spans="2:6" x14ac:dyDescent="0.25">
      <c r="C35" s="28" t="s">
        <v>18</v>
      </c>
      <c r="E35" s="80">
        <v>352.56290201603179</v>
      </c>
      <c r="F35" s="81">
        <v>16.396394942763152</v>
      </c>
    </row>
    <row r="36" spans="2:6" x14ac:dyDescent="0.25">
      <c r="C36" s="28" t="s">
        <v>19</v>
      </c>
      <c r="E36" s="80">
        <v>157.23885584332447</v>
      </c>
      <c r="F36" s="81">
        <v>7.3125968898398632</v>
      </c>
    </row>
    <row r="37" spans="2:6" x14ac:dyDescent="0.25">
      <c r="C37" s="82" t="s">
        <v>20</v>
      </c>
      <c r="D37" s="82"/>
      <c r="E37" s="83">
        <v>431.1946437111435</v>
      </c>
      <c r="F37" s="84">
        <v>20.053266055685189</v>
      </c>
    </row>
    <row r="38" spans="2:6" x14ac:dyDescent="0.25">
      <c r="E38" s="80"/>
      <c r="F38" s="81"/>
    </row>
    <row r="39" spans="2:6" x14ac:dyDescent="0.25">
      <c r="C39" s="74" t="s">
        <v>39</v>
      </c>
    </row>
    <row r="40" spans="2:6" x14ac:dyDescent="0.25">
      <c r="E40" s="80"/>
      <c r="F40" s="81"/>
    </row>
    <row r="41" spans="2:6" x14ac:dyDescent="0.25">
      <c r="E41" s="80"/>
      <c r="F41" s="81"/>
    </row>
    <row r="42" spans="2:6" x14ac:dyDescent="0.25">
      <c r="E42" s="80"/>
      <c r="F42" s="81"/>
    </row>
    <row r="43" spans="2:6" x14ac:dyDescent="0.25">
      <c r="E43" s="80"/>
      <c r="F43" s="81"/>
    </row>
    <row r="44" spans="2:6" x14ac:dyDescent="0.25">
      <c r="E44" s="80"/>
      <c r="F44" s="81"/>
    </row>
    <row r="45" spans="2:6" x14ac:dyDescent="0.25">
      <c r="E45" s="80"/>
      <c r="F45" s="81"/>
    </row>
    <row r="46" spans="2:6" x14ac:dyDescent="0.25">
      <c r="E46" s="80"/>
      <c r="F46" s="81"/>
    </row>
    <row r="47" spans="2:6" x14ac:dyDescent="0.25">
      <c r="B47" s="42"/>
      <c r="C47" s="42"/>
      <c r="D47" s="42"/>
      <c r="E47" s="85"/>
      <c r="F47" s="86"/>
    </row>
    <row r="50" spans="1:65" s="12" customFormat="1" ht="12.75" customHeight="1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</row>
    <row r="51" spans="1:65" x14ac:dyDescent="0.25">
      <c r="A51" s="43"/>
      <c r="B51" s="43"/>
      <c r="C51" s="43"/>
      <c r="D51" s="43"/>
      <c r="E51" s="43"/>
      <c r="F51" s="43"/>
      <c r="G51" s="43"/>
      <c r="H51" s="43"/>
    </row>
  </sheetData>
  <mergeCells count="2">
    <mergeCell ref="C6:C7"/>
    <mergeCell ref="D6:F6"/>
  </mergeCells>
  <pageMargins left="0.7" right="0.7" top="0.75" bottom="0.75" header="0.3" footer="0.3"/>
  <pageSetup scale="8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333375</xdr:colOff>
                <xdr:row>2</xdr:row>
                <xdr:rowOff>123825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BH478"/>
  <sheetViews>
    <sheetView zoomScaleNormal="100" zoomScaleSheetLayoutView="100" workbookViewId="0">
      <selection activeCell="S42" sqref="S42"/>
    </sheetView>
  </sheetViews>
  <sheetFormatPr defaultRowHeight="12.75" x14ac:dyDescent="0.2"/>
  <cols>
    <col min="1" max="1" width="9.140625" style="28"/>
    <col min="2" max="2" width="4" style="28" customWidth="1"/>
    <col min="3" max="3" width="9.140625" style="28"/>
    <col min="4" max="4" width="2" style="28" customWidth="1"/>
    <col min="5" max="5" width="13" style="28" customWidth="1"/>
    <col min="6" max="6" width="12.42578125" style="28" customWidth="1"/>
    <col min="7" max="7" width="10.85546875" style="28" customWidth="1"/>
    <col min="8" max="8" width="8.85546875" style="28" customWidth="1"/>
    <col min="9" max="10" width="12.5703125" style="28" customWidth="1"/>
    <col min="11" max="11" width="10.5703125" style="28" customWidth="1"/>
    <col min="12" max="60" width="9.140625" style="28"/>
    <col min="61" max="16384" width="9.140625" style="15"/>
  </cols>
  <sheetData>
    <row r="3" spans="1:60" x14ac:dyDescent="0.2">
      <c r="H3" s="45"/>
      <c r="I3" s="45"/>
      <c r="J3" s="33" t="s">
        <v>119</v>
      </c>
      <c r="L3" s="33"/>
    </row>
    <row r="4" spans="1:60" s="19" customFormat="1" ht="9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</row>
    <row r="8" spans="1:60" x14ac:dyDescent="0.2">
      <c r="C8" s="87">
        <v>1.03</v>
      </c>
      <c r="D8" s="262" t="s">
        <v>125</v>
      </c>
      <c r="E8" s="262"/>
      <c r="F8" s="262"/>
      <c r="G8" s="262"/>
      <c r="H8" s="262"/>
      <c r="I8" s="262"/>
      <c r="J8" s="262"/>
    </row>
    <row r="9" spans="1:60" x14ac:dyDescent="0.2">
      <c r="C9" s="42"/>
      <c r="D9" s="42"/>
      <c r="E9" s="42"/>
      <c r="F9" s="42"/>
      <c r="G9" s="42"/>
      <c r="H9" s="42"/>
      <c r="I9" s="42"/>
      <c r="J9" s="42"/>
    </row>
    <row r="10" spans="1:60" ht="25.5" x14ac:dyDescent="0.2">
      <c r="C10" s="88" t="s">
        <v>22</v>
      </c>
      <c r="D10" s="89"/>
      <c r="E10" s="88" t="s">
        <v>23</v>
      </c>
      <c r="F10" s="88" t="s">
        <v>24</v>
      </c>
      <c r="G10" s="266" t="s">
        <v>25</v>
      </c>
      <c r="H10" s="266"/>
      <c r="I10" s="266" t="s">
        <v>26</v>
      </c>
      <c r="J10" s="266"/>
      <c r="K10" s="90"/>
    </row>
    <row r="11" spans="1:60" x14ac:dyDescent="0.2">
      <c r="C11" s="91"/>
      <c r="D11" s="91"/>
      <c r="E11" s="91"/>
      <c r="F11" s="91"/>
      <c r="G11" s="91" t="s">
        <v>4</v>
      </c>
      <c r="H11" s="91" t="s">
        <v>5</v>
      </c>
      <c r="I11" s="91" t="s">
        <v>4</v>
      </c>
      <c r="J11" s="91" t="s">
        <v>5</v>
      </c>
      <c r="K11" s="90"/>
    </row>
    <row r="12" spans="1:60" x14ac:dyDescent="0.2">
      <c r="C12" s="92">
        <v>1989</v>
      </c>
      <c r="D12" s="92"/>
      <c r="E12" s="93">
        <f>G12+I12</f>
        <v>25695</v>
      </c>
      <c r="F12" s="94" t="e">
        <f>(E12/#REF!-1)*100</f>
        <v>#REF!</v>
      </c>
      <c r="G12" s="93">
        <v>17118</v>
      </c>
      <c r="H12" s="95">
        <f>G12/E12*100</f>
        <v>66.619964973730291</v>
      </c>
      <c r="I12" s="93">
        <v>8577</v>
      </c>
      <c r="J12" s="96">
        <f>I12/E12*100</f>
        <v>33.380035026269702</v>
      </c>
      <c r="K12" s="97"/>
    </row>
    <row r="13" spans="1:60" x14ac:dyDescent="0.2">
      <c r="C13" s="98"/>
      <c r="D13" s="98"/>
      <c r="E13" s="31"/>
      <c r="F13" s="32"/>
      <c r="G13" s="31"/>
      <c r="H13" s="99"/>
      <c r="I13" s="31"/>
      <c r="J13" s="100"/>
      <c r="K13" s="101"/>
    </row>
    <row r="14" spans="1:60" x14ac:dyDescent="0.2">
      <c r="C14" s="98">
        <v>1990</v>
      </c>
      <c r="D14" s="98"/>
      <c r="E14" s="85">
        <f>G14+I14</f>
        <v>26969</v>
      </c>
      <c r="F14" s="102">
        <f>(E14/E12-1)*100</f>
        <v>4.9581630667445031</v>
      </c>
      <c r="G14" s="85">
        <v>17654</v>
      </c>
      <c r="H14" s="103">
        <f>G14/E14*100</f>
        <v>65.460343357187881</v>
      </c>
      <c r="I14" s="85">
        <v>9315</v>
      </c>
      <c r="J14" s="103">
        <f>I14/E14*100</f>
        <v>34.539656642812119</v>
      </c>
      <c r="K14" s="101"/>
    </row>
    <row r="15" spans="1:60" x14ac:dyDescent="0.2">
      <c r="C15" s="98">
        <v>1991</v>
      </c>
      <c r="D15" s="98"/>
      <c r="E15" s="85">
        <f>G15+I15</f>
        <v>28039</v>
      </c>
      <c r="F15" s="103">
        <f t="shared" ref="F15:F33" si="0">(E15/E14-1)*100</f>
        <v>3.9675182617078919</v>
      </c>
      <c r="G15" s="85">
        <v>18253</v>
      </c>
      <c r="H15" s="103">
        <f>G15/E15*100</f>
        <v>65.098612646670702</v>
      </c>
      <c r="I15" s="85">
        <v>9786</v>
      </c>
      <c r="J15" s="103">
        <f>I15/E15*100</f>
        <v>34.901387353329291</v>
      </c>
      <c r="K15" s="101"/>
    </row>
    <row r="16" spans="1:60" x14ac:dyDescent="0.2">
      <c r="C16" s="98">
        <v>1992</v>
      </c>
      <c r="D16" s="98"/>
      <c r="E16" s="85">
        <f>G16+I16</f>
        <v>29308</v>
      </c>
      <c r="F16" s="103">
        <f t="shared" si="0"/>
        <v>4.5258390099504275</v>
      </c>
      <c r="G16" s="85">
        <v>18652</v>
      </c>
      <c r="H16" s="103">
        <f>G16/E16*100</f>
        <v>63.641326600245662</v>
      </c>
      <c r="I16" s="85">
        <v>10656</v>
      </c>
      <c r="J16" s="103">
        <f>I16/E16*100</f>
        <v>36.358673399754331</v>
      </c>
      <c r="K16" s="101"/>
    </row>
    <row r="17" spans="2:11" x14ac:dyDescent="0.2">
      <c r="C17" s="98">
        <v>1993</v>
      </c>
      <c r="D17" s="98"/>
      <c r="E17" s="85">
        <f>G17+I17</f>
        <v>30719</v>
      </c>
      <c r="F17" s="103">
        <f t="shared" si="0"/>
        <v>4.8143851508120727</v>
      </c>
      <c r="G17" s="85">
        <v>19487</v>
      </c>
      <c r="H17" s="103">
        <f>G17/E17*100</f>
        <v>63.436309775708843</v>
      </c>
      <c r="I17" s="85">
        <v>11232</v>
      </c>
      <c r="J17" s="103">
        <f>I17/E17*100</f>
        <v>36.563690224291157</v>
      </c>
      <c r="K17" s="101"/>
    </row>
    <row r="18" spans="2:11" x14ac:dyDescent="0.2">
      <c r="C18" s="98">
        <v>1994</v>
      </c>
      <c r="D18" s="98"/>
      <c r="E18" s="85">
        <f>G18+I18</f>
        <v>31931</v>
      </c>
      <c r="F18" s="103">
        <f t="shared" si="0"/>
        <v>3.9454409323220085</v>
      </c>
      <c r="G18" s="85">
        <v>20035</v>
      </c>
      <c r="H18" s="103">
        <f>G18/E18*100</f>
        <v>62.744668190786378</v>
      </c>
      <c r="I18" s="85">
        <v>11896</v>
      </c>
      <c r="J18" s="103">
        <f>I18/E18*100</f>
        <v>37.255331809213615</v>
      </c>
      <c r="K18" s="101"/>
    </row>
    <row r="19" spans="2:11" x14ac:dyDescent="0.2">
      <c r="C19" s="98"/>
      <c r="D19" s="98"/>
      <c r="E19" s="85"/>
      <c r="F19" s="103"/>
      <c r="G19" s="85"/>
      <c r="H19" s="103"/>
      <c r="I19" s="85"/>
      <c r="J19" s="103"/>
      <c r="K19" s="101"/>
    </row>
    <row r="20" spans="2:11" x14ac:dyDescent="0.2">
      <c r="C20" s="98">
        <v>1995</v>
      </c>
      <c r="D20" s="98"/>
      <c r="E20" s="85">
        <f>G20+I20</f>
        <v>33332</v>
      </c>
      <c r="F20" s="103">
        <f>(E20/E18-1)*100</f>
        <v>4.3875857317340561</v>
      </c>
      <c r="G20" s="85">
        <v>20666</v>
      </c>
      <c r="H20" s="103">
        <f>G20/E20*100</f>
        <v>62.000480019200765</v>
      </c>
      <c r="I20" s="85">
        <v>12666</v>
      </c>
      <c r="J20" s="103">
        <f>I20/E20*100</f>
        <v>37.999519980799235</v>
      </c>
      <c r="K20" s="101"/>
    </row>
    <row r="21" spans="2:11" x14ac:dyDescent="0.2">
      <c r="C21" s="98">
        <v>1996</v>
      </c>
      <c r="D21" s="98"/>
      <c r="E21" s="85">
        <v>35200</v>
      </c>
      <c r="F21" s="103">
        <f t="shared" si="0"/>
        <v>5.6042241689667538</v>
      </c>
      <c r="G21" s="85">
        <f>E21*0.59</f>
        <v>20768</v>
      </c>
      <c r="H21" s="103">
        <f>G21/E21*100</f>
        <v>59</v>
      </c>
      <c r="I21" s="85">
        <v>13785</v>
      </c>
      <c r="J21" s="103">
        <f>I21/E21*100</f>
        <v>39.161931818181813</v>
      </c>
      <c r="K21" s="101"/>
    </row>
    <row r="22" spans="2:11" x14ac:dyDescent="0.2">
      <c r="C22" s="98">
        <v>1997</v>
      </c>
      <c r="D22" s="98"/>
      <c r="E22" s="85">
        <v>36600</v>
      </c>
      <c r="F22" s="103">
        <f t="shared" si="0"/>
        <v>3.9772727272727293</v>
      </c>
      <c r="G22" s="85">
        <f>E22*0.58</f>
        <v>21228</v>
      </c>
      <c r="H22" s="103">
        <f>G22/E22*100</f>
        <v>57.999999999999993</v>
      </c>
      <c r="I22" s="85">
        <f>E22-G22</f>
        <v>15372</v>
      </c>
      <c r="J22" s="103">
        <f>I22/E22*100</f>
        <v>42</v>
      </c>
      <c r="K22" s="101"/>
    </row>
    <row r="23" spans="2:11" x14ac:dyDescent="0.2">
      <c r="C23" s="98">
        <v>1998</v>
      </c>
      <c r="D23" s="98"/>
      <c r="E23" s="85">
        <v>38400</v>
      </c>
      <c r="F23" s="103">
        <f t="shared" si="0"/>
        <v>4.9180327868852514</v>
      </c>
      <c r="G23" s="85">
        <f>E23*0.55</f>
        <v>21120</v>
      </c>
      <c r="H23" s="103">
        <f>G23/E23*100</f>
        <v>55.000000000000007</v>
      </c>
      <c r="I23" s="85">
        <f>E23-G23</f>
        <v>17280</v>
      </c>
      <c r="J23" s="103">
        <f>I23/E23*100</f>
        <v>45</v>
      </c>
      <c r="K23" s="101"/>
    </row>
    <row r="24" spans="2:11" x14ac:dyDescent="0.2">
      <c r="C24" s="98">
        <v>1999</v>
      </c>
      <c r="D24" s="98"/>
      <c r="E24" s="85">
        <v>39600</v>
      </c>
      <c r="F24" s="103">
        <f t="shared" si="0"/>
        <v>3.125</v>
      </c>
      <c r="G24" s="85">
        <f>E24*0.53</f>
        <v>20988</v>
      </c>
      <c r="H24" s="103">
        <f>G24/E24*100</f>
        <v>53</v>
      </c>
      <c r="I24" s="85">
        <f>E24-G24</f>
        <v>18612</v>
      </c>
      <c r="J24" s="103">
        <f>I24/E24*100</f>
        <v>47</v>
      </c>
      <c r="K24" s="101"/>
    </row>
    <row r="25" spans="2:11" x14ac:dyDescent="0.2">
      <c r="C25" s="98"/>
      <c r="D25" s="98"/>
      <c r="E25" s="85"/>
      <c r="F25" s="103"/>
      <c r="G25" s="85"/>
      <c r="H25" s="103"/>
      <c r="I25" s="85"/>
      <c r="J25" s="103"/>
      <c r="K25" s="101"/>
    </row>
    <row r="26" spans="2:11" x14ac:dyDescent="0.2">
      <c r="B26" s="104"/>
      <c r="C26" s="98">
        <v>2000</v>
      </c>
      <c r="D26" s="98"/>
      <c r="E26" s="85">
        <v>40800</v>
      </c>
      <c r="F26" s="103">
        <f>(E26/E24-1)*100</f>
        <v>3.0303030303030276</v>
      </c>
      <c r="G26" s="85">
        <f>E26*0.53</f>
        <v>21624</v>
      </c>
      <c r="H26" s="103">
        <f>G26/E26*100</f>
        <v>53</v>
      </c>
      <c r="I26" s="85">
        <f>E26-G26</f>
        <v>19176</v>
      </c>
      <c r="J26" s="103">
        <f>I26/E26*100</f>
        <v>47</v>
      </c>
      <c r="K26" s="101"/>
    </row>
    <row r="27" spans="2:11" x14ac:dyDescent="0.2">
      <c r="B27" s="104"/>
      <c r="C27" s="98">
        <v>2001</v>
      </c>
      <c r="D27" s="98"/>
      <c r="E27" s="85">
        <v>41900</v>
      </c>
      <c r="F27" s="103">
        <f t="shared" si="0"/>
        <v>2.6960784313725394</v>
      </c>
      <c r="G27" s="85">
        <f>E27*0.53</f>
        <v>22207</v>
      </c>
      <c r="H27" s="103">
        <f>G27/E27*100</f>
        <v>53</v>
      </c>
      <c r="I27" s="85">
        <f>E27-G27</f>
        <v>19693</v>
      </c>
      <c r="J27" s="103">
        <f>I27/E27*100</f>
        <v>47</v>
      </c>
      <c r="K27" s="101"/>
    </row>
    <row r="28" spans="2:11" x14ac:dyDescent="0.2">
      <c r="B28" s="104"/>
      <c r="C28" s="98">
        <v>2002</v>
      </c>
      <c r="D28" s="98"/>
      <c r="E28" s="85">
        <v>43004</v>
      </c>
      <c r="F28" s="103">
        <f t="shared" si="0"/>
        <v>2.6348448687350867</v>
      </c>
      <c r="G28" s="85">
        <v>24892</v>
      </c>
      <c r="H28" s="103">
        <v>58</v>
      </c>
      <c r="I28" s="85">
        <v>18112</v>
      </c>
      <c r="J28" s="103">
        <f>I28/E28*100</f>
        <v>42.117012370942234</v>
      </c>
      <c r="K28" s="101"/>
    </row>
    <row r="29" spans="2:11" x14ac:dyDescent="0.2">
      <c r="B29" s="104"/>
      <c r="C29" s="98">
        <v>2003</v>
      </c>
      <c r="D29" s="98"/>
      <c r="E29" s="85">
        <v>44144</v>
      </c>
      <c r="F29" s="103">
        <f t="shared" si="0"/>
        <v>2.6509161938424342</v>
      </c>
      <c r="G29" s="85">
        <v>26087</v>
      </c>
      <c r="H29" s="103">
        <f>G29/E29*100</f>
        <v>59.095233780355208</v>
      </c>
      <c r="I29" s="85">
        <v>18057</v>
      </c>
      <c r="J29" s="103">
        <f>I29/E29*100</f>
        <v>40.904766219644799</v>
      </c>
      <c r="K29" s="101"/>
    </row>
    <row r="30" spans="2:11" x14ac:dyDescent="0.2">
      <c r="B30" s="104"/>
      <c r="C30" s="98">
        <v>2004</v>
      </c>
      <c r="D30" s="105" t="s">
        <v>27</v>
      </c>
      <c r="E30" s="85">
        <v>36340</v>
      </c>
      <c r="F30" s="106">
        <f>(E30/E29-1)*100</f>
        <v>-17.678506705328012</v>
      </c>
      <c r="G30" s="85">
        <v>22131</v>
      </c>
      <c r="H30" s="103">
        <f>G30/E30*100</f>
        <v>60.899834892680239</v>
      </c>
      <c r="I30" s="85">
        <v>14209</v>
      </c>
      <c r="J30" s="103">
        <f>I30/E30*100</f>
        <v>39.100165107319754</v>
      </c>
      <c r="K30" s="101"/>
    </row>
    <row r="31" spans="2:11" x14ac:dyDescent="0.2">
      <c r="B31" s="104"/>
      <c r="C31" s="98"/>
      <c r="D31" s="98"/>
      <c r="E31" s="85"/>
      <c r="F31" s="103"/>
      <c r="G31" s="85"/>
      <c r="H31" s="103"/>
      <c r="I31" s="85"/>
      <c r="J31" s="103"/>
      <c r="K31" s="101"/>
    </row>
    <row r="32" spans="2:11" x14ac:dyDescent="0.2">
      <c r="B32" s="104"/>
      <c r="C32" s="98">
        <v>2005</v>
      </c>
      <c r="D32" s="105" t="s">
        <v>28</v>
      </c>
      <c r="E32" s="85">
        <f>+G32+I32</f>
        <v>52466</v>
      </c>
      <c r="F32" s="103">
        <f>(E32/E30-1)*100</f>
        <v>44.375343973582829</v>
      </c>
      <c r="G32" s="85">
        <v>31787</v>
      </c>
      <c r="H32" s="103">
        <f t="shared" ref="H32:H39" si="1">G32/E32*100</f>
        <v>60.585903251629624</v>
      </c>
      <c r="I32" s="85">
        <v>20679</v>
      </c>
      <c r="J32" s="103">
        <f t="shared" ref="J32:J39" si="2">I32/E32*100</f>
        <v>39.414096748370376</v>
      </c>
      <c r="K32" s="101"/>
    </row>
    <row r="33" spans="2:11" ht="14.25" x14ac:dyDescent="0.2">
      <c r="B33" s="104"/>
      <c r="C33" s="98">
        <v>2006</v>
      </c>
      <c r="D33" s="107"/>
      <c r="E33" s="85">
        <f t="shared" ref="E33:E38" si="3">+G33+I33</f>
        <v>53172</v>
      </c>
      <c r="F33" s="103">
        <f t="shared" si="0"/>
        <v>1.3456333625586181</v>
      </c>
      <c r="G33" s="85">
        <v>30840</v>
      </c>
      <c r="H33" s="103">
        <f t="shared" si="1"/>
        <v>58.000451365380279</v>
      </c>
      <c r="I33" s="85">
        <v>22332</v>
      </c>
      <c r="J33" s="103">
        <f t="shared" si="2"/>
        <v>41.999548634619728</v>
      </c>
      <c r="K33" s="101"/>
    </row>
    <row r="34" spans="2:11" ht="14.25" x14ac:dyDescent="0.2">
      <c r="B34" s="104"/>
      <c r="C34" s="98">
        <v>2007</v>
      </c>
      <c r="D34" s="107"/>
      <c r="E34" s="85">
        <f t="shared" si="3"/>
        <v>54986</v>
      </c>
      <c r="F34" s="103">
        <f t="shared" ref="F34:F39" si="4">(E34/E33-1)*100</f>
        <v>3.4115699992477211</v>
      </c>
      <c r="G34" s="85">
        <v>31342</v>
      </c>
      <c r="H34" s="103">
        <f t="shared" si="1"/>
        <v>56.999963627105075</v>
      </c>
      <c r="I34" s="85">
        <v>23644</v>
      </c>
      <c r="J34" s="103">
        <f t="shared" si="2"/>
        <v>43.000036372894918</v>
      </c>
      <c r="K34" s="101"/>
    </row>
    <row r="35" spans="2:11" x14ac:dyDescent="0.2">
      <c r="C35" s="98">
        <v>2008</v>
      </c>
      <c r="D35" s="42"/>
      <c r="E35" s="85">
        <f t="shared" si="3"/>
        <v>57010</v>
      </c>
      <c r="F35" s="103">
        <f t="shared" si="4"/>
        <v>3.6809369657730961</v>
      </c>
      <c r="G35" s="85">
        <v>31858</v>
      </c>
      <c r="H35" s="103">
        <f t="shared" si="1"/>
        <v>55.881424311524299</v>
      </c>
      <c r="I35" s="85">
        <v>25152</v>
      </c>
      <c r="J35" s="103">
        <f t="shared" si="2"/>
        <v>44.118575688475708</v>
      </c>
      <c r="K35" s="101"/>
    </row>
    <row r="36" spans="2:11" ht="14.25" x14ac:dyDescent="0.2">
      <c r="C36" s="98">
        <v>2009</v>
      </c>
      <c r="D36" s="108"/>
      <c r="E36" s="85">
        <f t="shared" si="3"/>
        <v>56005</v>
      </c>
      <c r="F36" s="106">
        <f t="shared" si="4"/>
        <v>-1.7628486230485851</v>
      </c>
      <c r="G36" s="85">
        <v>31264</v>
      </c>
      <c r="H36" s="103">
        <f t="shared" si="1"/>
        <v>55.823587179716093</v>
      </c>
      <c r="I36" s="85">
        <v>24741</v>
      </c>
      <c r="J36" s="103">
        <f t="shared" si="2"/>
        <v>44.176412820283907</v>
      </c>
      <c r="K36" s="101"/>
    </row>
    <row r="37" spans="2:11" x14ac:dyDescent="0.2">
      <c r="C37" s="98">
        <v>2010</v>
      </c>
      <c r="D37" s="42"/>
      <c r="E37" s="85">
        <f t="shared" si="3"/>
        <v>55036</v>
      </c>
      <c r="F37" s="106">
        <f t="shared" si="4"/>
        <v>-1.7302026604767429</v>
      </c>
      <c r="G37" s="109">
        <v>30979</v>
      </c>
      <c r="H37" s="103">
        <f t="shared" si="1"/>
        <v>56.288611090922302</v>
      </c>
      <c r="I37" s="109">
        <v>24057</v>
      </c>
      <c r="J37" s="103">
        <f t="shared" si="2"/>
        <v>43.711388909077691</v>
      </c>
      <c r="K37" s="101"/>
    </row>
    <row r="38" spans="2:11" x14ac:dyDescent="0.2">
      <c r="C38" s="98">
        <v>2011</v>
      </c>
      <c r="D38" s="42"/>
      <c r="E38" s="85">
        <f t="shared" si="3"/>
        <v>55517</v>
      </c>
      <c r="F38" s="106">
        <f t="shared" si="4"/>
        <v>0.87397339922958839</v>
      </c>
      <c r="G38" s="109">
        <v>31325</v>
      </c>
      <c r="H38" s="103">
        <f t="shared" si="1"/>
        <v>56.424158365905939</v>
      </c>
      <c r="I38" s="109">
        <v>24192</v>
      </c>
      <c r="J38" s="103">
        <f t="shared" si="2"/>
        <v>43.575841634094061</v>
      </c>
      <c r="K38" s="101"/>
    </row>
    <row r="39" spans="2:11" x14ac:dyDescent="0.2">
      <c r="C39" s="98">
        <v>2012</v>
      </c>
      <c r="D39" s="42"/>
      <c r="E39" s="85">
        <v>56732.00000000195</v>
      </c>
      <c r="F39" s="106">
        <f t="shared" si="4"/>
        <v>2.1885188320729609</v>
      </c>
      <c r="G39" s="109">
        <v>32200.999999999356</v>
      </c>
      <c r="H39" s="103">
        <f t="shared" si="1"/>
        <v>56.759853345551448</v>
      </c>
      <c r="I39" s="109">
        <v>24531.000000000822</v>
      </c>
      <c r="J39" s="103">
        <f t="shared" si="2"/>
        <v>43.240146654445425</v>
      </c>
      <c r="K39" s="101"/>
    </row>
    <row r="40" spans="2:11" x14ac:dyDescent="0.2">
      <c r="B40" s="42"/>
      <c r="C40" s="110"/>
      <c r="D40" s="110"/>
      <c r="E40" s="111"/>
      <c r="F40" s="112"/>
      <c r="G40" s="111"/>
      <c r="H40" s="113"/>
      <c r="I40" s="114"/>
      <c r="J40" s="115"/>
      <c r="K40" s="42"/>
    </row>
    <row r="41" spans="2:11" x14ac:dyDescent="0.2">
      <c r="C41" s="46" t="s">
        <v>31</v>
      </c>
      <c r="D41" s="46"/>
      <c r="K41" s="42"/>
    </row>
    <row r="42" spans="2:11" x14ac:dyDescent="0.2">
      <c r="B42" s="116" t="s">
        <v>32</v>
      </c>
      <c r="C42" s="28" t="s">
        <v>33</v>
      </c>
    </row>
    <row r="43" spans="2:11" ht="14.25" x14ac:dyDescent="0.2">
      <c r="B43" s="117"/>
      <c r="C43" s="28" t="s">
        <v>133</v>
      </c>
    </row>
    <row r="44" spans="2:11" ht="14.25" x14ac:dyDescent="0.2">
      <c r="B44" s="117" t="s">
        <v>28</v>
      </c>
      <c r="C44" s="28" t="s">
        <v>34</v>
      </c>
    </row>
    <row r="45" spans="2:11" ht="14.25" x14ac:dyDescent="0.2">
      <c r="B45" s="117"/>
      <c r="C45" s="28" t="s">
        <v>35</v>
      </c>
    </row>
    <row r="46" spans="2:11" ht="14.25" x14ac:dyDescent="0.2">
      <c r="B46" s="117"/>
      <c r="C46" s="28" t="s">
        <v>140</v>
      </c>
    </row>
    <row r="47" spans="2:11" ht="14.25" x14ac:dyDescent="0.2">
      <c r="B47" s="118"/>
    </row>
    <row r="48" spans="2:11" x14ac:dyDescent="0.2">
      <c r="C48" s="74" t="s">
        <v>39</v>
      </c>
      <c r="D48" s="119"/>
      <c r="E48" s="119"/>
      <c r="F48" s="119"/>
      <c r="G48" s="119"/>
      <c r="H48" s="119"/>
      <c r="I48" s="119"/>
      <c r="J48" s="119"/>
      <c r="K48" s="42"/>
    </row>
    <row r="52" spans="1:60" s="12" customFormat="1" ht="12.75" customHeight="1" x14ac:dyDescent="0.25">
      <c r="A52" s="27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</row>
    <row r="53" spans="1:60" x14ac:dyDescent="0.2">
      <c r="B53" s="43"/>
      <c r="C53" s="43"/>
      <c r="D53" s="43"/>
      <c r="E53" s="43"/>
      <c r="F53" s="43"/>
      <c r="G53" s="43"/>
      <c r="H53" s="43"/>
      <c r="I53" s="43"/>
      <c r="J53" s="43"/>
    </row>
    <row r="55" spans="1:60" s="28" customFormat="1" x14ac:dyDescent="0.2"/>
    <row r="56" spans="1:60" s="28" customFormat="1" x14ac:dyDescent="0.2"/>
    <row r="57" spans="1:60" s="28" customFormat="1" x14ac:dyDescent="0.2"/>
    <row r="58" spans="1:60" s="28" customFormat="1" x14ac:dyDescent="0.2"/>
    <row r="59" spans="1:60" s="28" customFormat="1" x14ac:dyDescent="0.2"/>
    <row r="60" spans="1:60" s="28" customFormat="1" x14ac:dyDescent="0.2"/>
    <row r="61" spans="1:60" s="28" customFormat="1" x14ac:dyDescent="0.2"/>
    <row r="62" spans="1:60" s="28" customFormat="1" x14ac:dyDescent="0.2"/>
    <row r="63" spans="1:60" s="28" customFormat="1" x14ac:dyDescent="0.2"/>
    <row r="64" spans="1:60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  <row r="110" s="28" customFormat="1" x14ac:dyDescent="0.2"/>
    <row r="111" s="28" customFormat="1" x14ac:dyDescent="0.2"/>
    <row r="112" s="28" customFormat="1" x14ac:dyDescent="0.2"/>
    <row r="113" s="28" customFormat="1" x14ac:dyDescent="0.2"/>
    <row r="114" s="28" customFormat="1" x14ac:dyDescent="0.2"/>
    <row r="115" s="28" customFormat="1" x14ac:dyDescent="0.2"/>
    <row r="116" s="28" customFormat="1" x14ac:dyDescent="0.2"/>
    <row r="117" s="28" customFormat="1" x14ac:dyDescent="0.2"/>
    <row r="118" s="28" customFormat="1" x14ac:dyDescent="0.2"/>
    <row r="119" s="28" customFormat="1" x14ac:dyDescent="0.2"/>
    <row r="120" s="28" customFormat="1" x14ac:dyDescent="0.2"/>
    <row r="121" s="28" customFormat="1" x14ac:dyDescent="0.2"/>
    <row r="122" s="28" customFormat="1" x14ac:dyDescent="0.2"/>
    <row r="123" s="28" customFormat="1" x14ac:dyDescent="0.2"/>
    <row r="124" s="28" customFormat="1" x14ac:dyDescent="0.2"/>
    <row r="125" s="28" customFormat="1" x14ac:dyDescent="0.2"/>
    <row r="126" s="28" customFormat="1" x14ac:dyDescent="0.2"/>
    <row r="127" s="28" customFormat="1" x14ac:dyDescent="0.2"/>
    <row r="128" s="28" customFormat="1" x14ac:dyDescent="0.2"/>
    <row r="129" s="28" customFormat="1" x14ac:dyDescent="0.2"/>
    <row r="130" s="28" customFormat="1" x14ac:dyDescent="0.2"/>
    <row r="131" s="28" customFormat="1" x14ac:dyDescent="0.2"/>
    <row r="132" s="28" customFormat="1" x14ac:dyDescent="0.2"/>
    <row r="133" s="28" customFormat="1" x14ac:dyDescent="0.2"/>
    <row r="134" s="28" customFormat="1" x14ac:dyDescent="0.2"/>
    <row r="135" s="28" customFormat="1" x14ac:dyDescent="0.2"/>
    <row r="136" s="28" customFormat="1" x14ac:dyDescent="0.2"/>
    <row r="137" s="28" customFormat="1" x14ac:dyDescent="0.2"/>
    <row r="138" s="28" customFormat="1" x14ac:dyDescent="0.2"/>
    <row r="139" s="28" customFormat="1" x14ac:dyDescent="0.2"/>
    <row r="140" s="28" customFormat="1" x14ac:dyDescent="0.2"/>
    <row r="141" s="28" customFormat="1" x14ac:dyDescent="0.2"/>
    <row r="142" s="28" customFormat="1" x14ac:dyDescent="0.2"/>
    <row r="143" s="28" customFormat="1" x14ac:dyDescent="0.2"/>
    <row r="144" s="28" customFormat="1" x14ac:dyDescent="0.2"/>
    <row r="145" s="28" customFormat="1" x14ac:dyDescent="0.2"/>
    <row r="146" s="28" customFormat="1" x14ac:dyDescent="0.2"/>
    <row r="147" s="28" customFormat="1" x14ac:dyDescent="0.2"/>
    <row r="148" s="28" customFormat="1" x14ac:dyDescent="0.2"/>
    <row r="149" s="28" customFormat="1" x14ac:dyDescent="0.2"/>
    <row r="150" s="28" customFormat="1" x14ac:dyDescent="0.2"/>
    <row r="151" s="28" customFormat="1" x14ac:dyDescent="0.2"/>
    <row r="152" s="28" customFormat="1" x14ac:dyDescent="0.2"/>
    <row r="153" s="28" customFormat="1" x14ac:dyDescent="0.2"/>
    <row r="154" s="28" customFormat="1" x14ac:dyDescent="0.2"/>
    <row r="155" s="28" customFormat="1" x14ac:dyDescent="0.2"/>
    <row r="156" s="28" customFormat="1" x14ac:dyDescent="0.2"/>
    <row r="157" s="28" customFormat="1" x14ac:dyDescent="0.2"/>
    <row r="158" s="28" customFormat="1" x14ac:dyDescent="0.2"/>
    <row r="159" s="28" customFormat="1" x14ac:dyDescent="0.2"/>
    <row r="160" s="28" customFormat="1" x14ac:dyDescent="0.2"/>
    <row r="161" s="28" customFormat="1" x14ac:dyDescent="0.2"/>
    <row r="162" s="28" customFormat="1" x14ac:dyDescent="0.2"/>
    <row r="163" s="28" customFormat="1" x14ac:dyDescent="0.2"/>
    <row r="164" s="28" customFormat="1" x14ac:dyDescent="0.2"/>
    <row r="165" s="28" customFormat="1" x14ac:dyDescent="0.2"/>
    <row r="166" s="28" customFormat="1" x14ac:dyDescent="0.2"/>
    <row r="167" s="28" customFormat="1" x14ac:dyDescent="0.2"/>
    <row r="168" s="28" customFormat="1" x14ac:dyDescent="0.2"/>
    <row r="169" s="28" customFormat="1" x14ac:dyDescent="0.2"/>
    <row r="170" s="28" customFormat="1" x14ac:dyDescent="0.2"/>
    <row r="171" s="28" customFormat="1" x14ac:dyDescent="0.2"/>
    <row r="172" s="28" customFormat="1" x14ac:dyDescent="0.2"/>
    <row r="173" s="28" customFormat="1" x14ac:dyDescent="0.2"/>
    <row r="174" s="28" customFormat="1" x14ac:dyDescent="0.2"/>
    <row r="175" s="28" customFormat="1" x14ac:dyDescent="0.2"/>
    <row r="176" s="28" customFormat="1" x14ac:dyDescent="0.2"/>
    <row r="177" s="28" customFormat="1" x14ac:dyDescent="0.2"/>
    <row r="178" s="28" customFormat="1" x14ac:dyDescent="0.2"/>
    <row r="179" s="28" customFormat="1" x14ac:dyDescent="0.2"/>
    <row r="180" s="28" customFormat="1" x14ac:dyDescent="0.2"/>
    <row r="181" s="28" customFormat="1" x14ac:dyDescent="0.2"/>
    <row r="182" s="28" customFormat="1" x14ac:dyDescent="0.2"/>
    <row r="183" s="28" customFormat="1" x14ac:dyDescent="0.2"/>
    <row r="184" s="28" customFormat="1" x14ac:dyDescent="0.2"/>
    <row r="185" s="28" customFormat="1" x14ac:dyDescent="0.2"/>
    <row r="186" s="28" customFormat="1" x14ac:dyDescent="0.2"/>
    <row r="187" s="28" customFormat="1" x14ac:dyDescent="0.2"/>
    <row r="188" s="28" customFormat="1" x14ac:dyDescent="0.2"/>
    <row r="189" s="28" customFormat="1" x14ac:dyDescent="0.2"/>
    <row r="190" s="28" customFormat="1" x14ac:dyDescent="0.2"/>
    <row r="191" s="28" customFormat="1" x14ac:dyDescent="0.2"/>
    <row r="192" s="28" customFormat="1" x14ac:dyDescent="0.2"/>
    <row r="193" s="28" customFormat="1" x14ac:dyDescent="0.2"/>
    <row r="194" s="28" customFormat="1" x14ac:dyDescent="0.2"/>
    <row r="195" s="28" customFormat="1" x14ac:dyDescent="0.2"/>
    <row r="196" s="28" customFormat="1" x14ac:dyDescent="0.2"/>
    <row r="197" s="28" customFormat="1" x14ac:dyDescent="0.2"/>
    <row r="198" s="28" customFormat="1" x14ac:dyDescent="0.2"/>
    <row r="199" s="28" customFormat="1" x14ac:dyDescent="0.2"/>
    <row r="200" s="28" customFormat="1" x14ac:dyDescent="0.2"/>
    <row r="201" s="28" customFormat="1" x14ac:dyDescent="0.2"/>
    <row r="202" s="28" customFormat="1" x14ac:dyDescent="0.2"/>
    <row r="203" s="28" customFormat="1" x14ac:dyDescent="0.2"/>
    <row r="204" s="28" customFormat="1" x14ac:dyDescent="0.2"/>
    <row r="205" s="28" customFormat="1" x14ac:dyDescent="0.2"/>
    <row r="206" s="28" customFormat="1" x14ac:dyDescent="0.2"/>
    <row r="207" s="28" customFormat="1" x14ac:dyDescent="0.2"/>
    <row r="208" s="28" customFormat="1" x14ac:dyDescent="0.2"/>
    <row r="209" s="28" customFormat="1" x14ac:dyDescent="0.2"/>
    <row r="210" s="28" customFormat="1" x14ac:dyDescent="0.2"/>
    <row r="211" s="28" customFormat="1" x14ac:dyDescent="0.2"/>
    <row r="212" s="28" customFormat="1" x14ac:dyDescent="0.2"/>
    <row r="213" s="28" customFormat="1" x14ac:dyDescent="0.2"/>
    <row r="214" s="28" customFormat="1" x14ac:dyDescent="0.2"/>
    <row r="215" s="28" customFormat="1" x14ac:dyDescent="0.2"/>
    <row r="216" s="28" customFormat="1" x14ac:dyDescent="0.2"/>
    <row r="217" s="28" customFormat="1" x14ac:dyDescent="0.2"/>
    <row r="218" s="28" customFormat="1" x14ac:dyDescent="0.2"/>
    <row r="219" s="28" customFormat="1" x14ac:dyDescent="0.2"/>
    <row r="220" s="28" customFormat="1" x14ac:dyDescent="0.2"/>
    <row r="221" s="28" customFormat="1" x14ac:dyDescent="0.2"/>
    <row r="222" s="28" customFormat="1" x14ac:dyDescent="0.2"/>
    <row r="223" s="28" customFormat="1" x14ac:dyDescent="0.2"/>
    <row r="224" s="28" customFormat="1" x14ac:dyDescent="0.2"/>
    <row r="225" s="28" customFormat="1" x14ac:dyDescent="0.2"/>
    <row r="226" s="28" customFormat="1" x14ac:dyDescent="0.2"/>
    <row r="227" s="28" customFormat="1" x14ac:dyDescent="0.2"/>
    <row r="228" s="28" customFormat="1" x14ac:dyDescent="0.2"/>
    <row r="229" s="28" customFormat="1" x14ac:dyDescent="0.2"/>
    <row r="230" s="28" customFormat="1" x14ac:dyDescent="0.2"/>
    <row r="231" s="28" customFormat="1" x14ac:dyDescent="0.2"/>
    <row r="232" s="28" customFormat="1" x14ac:dyDescent="0.2"/>
    <row r="233" s="28" customFormat="1" x14ac:dyDescent="0.2"/>
    <row r="234" s="28" customFormat="1" x14ac:dyDescent="0.2"/>
    <row r="235" s="28" customFormat="1" x14ac:dyDescent="0.2"/>
    <row r="236" s="28" customFormat="1" x14ac:dyDescent="0.2"/>
    <row r="237" s="28" customFormat="1" x14ac:dyDescent="0.2"/>
    <row r="238" s="28" customFormat="1" x14ac:dyDescent="0.2"/>
    <row r="239" s="28" customFormat="1" x14ac:dyDescent="0.2"/>
    <row r="240" s="28" customFormat="1" x14ac:dyDescent="0.2"/>
    <row r="241" s="28" customFormat="1" x14ac:dyDescent="0.2"/>
    <row r="242" s="28" customFormat="1" x14ac:dyDescent="0.2"/>
    <row r="243" s="28" customFormat="1" x14ac:dyDescent="0.2"/>
    <row r="244" s="28" customFormat="1" x14ac:dyDescent="0.2"/>
    <row r="245" s="28" customFormat="1" x14ac:dyDescent="0.2"/>
    <row r="246" s="28" customFormat="1" x14ac:dyDescent="0.2"/>
    <row r="247" s="28" customFormat="1" x14ac:dyDescent="0.2"/>
    <row r="248" s="28" customFormat="1" x14ac:dyDescent="0.2"/>
    <row r="249" s="28" customFormat="1" x14ac:dyDescent="0.2"/>
    <row r="250" s="28" customFormat="1" x14ac:dyDescent="0.2"/>
    <row r="251" s="28" customFormat="1" x14ac:dyDescent="0.2"/>
    <row r="252" s="28" customFormat="1" x14ac:dyDescent="0.2"/>
    <row r="253" s="28" customFormat="1" x14ac:dyDescent="0.2"/>
    <row r="254" s="28" customFormat="1" x14ac:dyDescent="0.2"/>
    <row r="255" s="28" customFormat="1" x14ac:dyDescent="0.2"/>
    <row r="256" s="28" customFormat="1" x14ac:dyDescent="0.2"/>
    <row r="257" s="28" customFormat="1" x14ac:dyDescent="0.2"/>
    <row r="258" s="28" customFormat="1" x14ac:dyDescent="0.2"/>
    <row r="259" s="28" customFormat="1" x14ac:dyDescent="0.2"/>
    <row r="260" s="28" customFormat="1" x14ac:dyDescent="0.2"/>
    <row r="261" s="28" customFormat="1" x14ac:dyDescent="0.2"/>
    <row r="262" s="28" customFormat="1" x14ac:dyDescent="0.2"/>
    <row r="263" s="28" customFormat="1" x14ac:dyDescent="0.2"/>
    <row r="264" s="28" customFormat="1" x14ac:dyDescent="0.2"/>
    <row r="265" s="28" customFormat="1" x14ac:dyDescent="0.2"/>
    <row r="266" s="28" customFormat="1" x14ac:dyDescent="0.2"/>
    <row r="267" s="28" customFormat="1" x14ac:dyDescent="0.2"/>
    <row r="268" s="28" customFormat="1" x14ac:dyDescent="0.2"/>
    <row r="269" s="28" customFormat="1" x14ac:dyDescent="0.2"/>
    <row r="270" s="28" customFormat="1" x14ac:dyDescent="0.2"/>
    <row r="271" s="28" customFormat="1" x14ac:dyDescent="0.2"/>
    <row r="272" s="28" customFormat="1" x14ac:dyDescent="0.2"/>
    <row r="273" s="28" customFormat="1" x14ac:dyDescent="0.2"/>
    <row r="274" s="28" customFormat="1" x14ac:dyDescent="0.2"/>
    <row r="275" s="28" customFormat="1" x14ac:dyDescent="0.2"/>
    <row r="276" s="28" customFormat="1" x14ac:dyDescent="0.2"/>
    <row r="277" s="28" customFormat="1" x14ac:dyDescent="0.2"/>
    <row r="278" s="28" customFormat="1" x14ac:dyDescent="0.2"/>
    <row r="279" s="28" customFormat="1" x14ac:dyDescent="0.2"/>
    <row r="280" s="28" customFormat="1" x14ac:dyDescent="0.2"/>
    <row r="281" s="28" customFormat="1" x14ac:dyDescent="0.2"/>
    <row r="282" s="28" customFormat="1" x14ac:dyDescent="0.2"/>
    <row r="283" s="28" customFormat="1" x14ac:dyDescent="0.2"/>
    <row r="284" s="28" customFormat="1" x14ac:dyDescent="0.2"/>
    <row r="285" s="28" customFormat="1" x14ac:dyDescent="0.2"/>
    <row r="286" s="28" customFormat="1" x14ac:dyDescent="0.2"/>
    <row r="287" s="28" customFormat="1" x14ac:dyDescent="0.2"/>
    <row r="288" s="28" customFormat="1" x14ac:dyDescent="0.2"/>
    <row r="289" s="28" customFormat="1" x14ac:dyDescent="0.2"/>
    <row r="290" s="28" customFormat="1" x14ac:dyDescent="0.2"/>
    <row r="291" s="28" customFormat="1" x14ac:dyDescent="0.2"/>
    <row r="292" s="28" customFormat="1" x14ac:dyDescent="0.2"/>
    <row r="293" s="28" customFormat="1" x14ac:dyDescent="0.2"/>
    <row r="294" s="28" customFormat="1" x14ac:dyDescent="0.2"/>
    <row r="295" s="28" customFormat="1" x14ac:dyDescent="0.2"/>
    <row r="296" s="28" customFormat="1" x14ac:dyDescent="0.2"/>
    <row r="297" s="28" customFormat="1" x14ac:dyDescent="0.2"/>
    <row r="298" s="28" customFormat="1" x14ac:dyDescent="0.2"/>
    <row r="299" s="28" customFormat="1" x14ac:dyDescent="0.2"/>
    <row r="300" s="28" customFormat="1" x14ac:dyDescent="0.2"/>
    <row r="301" s="28" customFormat="1" x14ac:dyDescent="0.2"/>
    <row r="302" s="28" customFormat="1" x14ac:dyDescent="0.2"/>
    <row r="303" s="28" customFormat="1" x14ac:dyDescent="0.2"/>
    <row r="304" s="28" customFormat="1" x14ac:dyDescent="0.2"/>
    <row r="305" s="28" customFormat="1" x14ac:dyDescent="0.2"/>
    <row r="306" s="28" customFormat="1" x14ac:dyDescent="0.2"/>
    <row r="307" s="28" customFormat="1" x14ac:dyDescent="0.2"/>
    <row r="308" s="28" customFormat="1" x14ac:dyDescent="0.2"/>
    <row r="309" s="28" customFormat="1" x14ac:dyDescent="0.2"/>
    <row r="310" s="28" customFormat="1" x14ac:dyDescent="0.2"/>
    <row r="311" s="28" customFormat="1" x14ac:dyDescent="0.2"/>
    <row r="312" s="28" customFormat="1" x14ac:dyDescent="0.2"/>
    <row r="313" s="28" customFormat="1" x14ac:dyDescent="0.2"/>
    <row r="314" s="28" customFormat="1" x14ac:dyDescent="0.2"/>
    <row r="315" s="28" customFormat="1" x14ac:dyDescent="0.2"/>
    <row r="316" s="28" customFormat="1" x14ac:dyDescent="0.2"/>
    <row r="317" s="28" customFormat="1" x14ac:dyDescent="0.2"/>
    <row r="318" s="28" customFormat="1" x14ac:dyDescent="0.2"/>
    <row r="319" s="28" customFormat="1" x14ac:dyDescent="0.2"/>
    <row r="320" s="28" customFormat="1" x14ac:dyDescent="0.2"/>
    <row r="321" s="28" customFormat="1" x14ac:dyDescent="0.2"/>
    <row r="322" s="28" customFormat="1" x14ac:dyDescent="0.2"/>
    <row r="323" s="28" customFormat="1" x14ac:dyDescent="0.2"/>
    <row r="324" s="28" customFormat="1" x14ac:dyDescent="0.2"/>
    <row r="325" s="28" customFormat="1" x14ac:dyDescent="0.2"/>
    <row r="326" s="28" customFormat="1" x14ac:dyDescent="0.2"/>
    <row r="327" s="28" customFormat="1" x14ac:dyDescent="0.2"/>
    <row r="328" s="28" customFormat="1" x14ac:dyDescent="0.2"/>
    <row r="329" s="28" customFormat="1" x14ac:dyDescent="0.2"/>
    <row r="330" s="28" customFormat="1" x14ac:dyDescent="0.2"/>
    <row r="331" s="28" customFormat="1" x14ac:dyDescent="0.2"/>
    <row r="332" s="28" customFormat="1" x14ac:dyDescent="0.2"/>
    <row r="333" s="28" customFormat="1" x14ac:dyDescent="0.2"/>
    <row r="334" s="28" customFormat="1" x14ac:dyDescent="0.2"/>
    <row r="335" s="28" customFormat="1" x14ac:dyDescent="0.2"/>
    <row r="336" s="28" customFormat="1" x14ac:dyDescent="0.2"/>
    <row r="337" s="28" customFormat="1" x14ac:dyDescent="0.2"/>
    <row r="338" s="28" customFormat="1" x14ac:dyDescent="0.2"/>
    <row r="339" s="28" customFormat="1" x14ac:dyDescent="0.2"/>
    <row r="340" s="28" customFormat="1" x14ac:dyDescent="0.2"/>
    <row r="341" s="28" customFormat="1" x14ac:dyDescent="0.2"/>
    <row r="342" s="28" customFormat="1" x14ac:dyDescent="0.2"/>
    <row r="343" s="28" customFormat="1" x14ac:dyDescent="0.2"/>
    <row r="344" s="28" customFormat="1" x14ac:dyDescent="0.2"/>
    <row r="345" s="28" customFormat="1" x14ac:dyDescent="0.2"/>
    <row r="346" s="28" customFormat="1" x14ac:dyDescent="0.2"/>
    <row r="347" s="28" customFormat="1" x14ac:dyDescent="0.2"/>
    <row r="348" s="28" customFormat="1" x14ac:dyDescent="0.2"/>
    <row r="349" s="28" customFormat="1" x14ac:dyDescent="0.2"/>
    <row r="350" s="28" customFormat="1" x14ac:dyDescent="0.2"/>
    <row r="351" s="28" customFormat="1" x14ac:dyDescent="0.2"/>
    <row r="352" s="28" customFormat="1" x14ac:dyDescent="0.2"/>
    <row r="353" s="28" customFormat="1" x14ac:dyDescent="0.2"/>
    <row r="354" s="28" customFormat="1" x14ac:dyDescent="0.2"/>
    <row r="355" s="28" customFormat="1" x14ac:dyDescent="0.2"/>
    <row r="356" s="28" customFormat="1" x14ac:dyDescent="0.2"/>
    <row r="357" s="28" customFormat="1" x14ac:dyDescent="0.2"/>
    <row r="358" s="28" customFormat="1" x14ac:dyDescent="0.2"/>
    <row r="359" s="28" customFormat="1" x14ac:dyDescent="0.2"/>
    <row r="360" s="28" customFormat="1" x14ac:dyDescent="0.2"/>
    <row r="361" s="28" customFormat="1" x14ac:dyDescent="0.2"/>
    <row r="362" s="28" customFormat="1" x14ac:dyDescent="0.2"/>
    <row r="363" s="28" customFormat="1" x14ac:dyDescent="0.2"/>
    <row r="364" s="28" customFormat="1" x14ac:dyDescent="0.2"/>
    <row r="365" s="28" customFormat="1" x14ac:dyDescent="0.2"/>
    <row r="366" s="28" customFormat="1" x14ac:dyDescent="0.2"/>
    <row r="367" s="28" customFormat="1" x14ac:dyDescent="0.2"/>
    <row r="368" s="28" customFormat="1" x14ac:dyDescent="0.2"/>
    <row r="369" s="28" customFormat="1" x14ac:dyDescent="0.2"/>
    <row r="370" s="28" customFormat="1" x14ac:dyDescent="0.2"/>
    <row r="371" s="28" customFormat="1" x14ac:dyDescent="0.2"/>
    <row r="372" s="28" customFormat="1" x14ac:dyDescent="0.2"/>
    <row r="373" s="28" customFormat="1" x14ac:dyDescent="0.2"/>
    <row r="374" s="28" customFormat="1" x14ac:dyDescent="0.2"/>
    <row r="375" s="28" customFormat="1" x14ac:dyDescent="0.2"/>
    <row r="376" s="28" customFormat="1" x14ac:dyDescent="0.2"/>
    <row r="377" s="28" customFormat="1" x14ac:dyDescent="0.2"/>
    <row r="378" s="28" customFormat="1" x14ac:dyDescent="0.2"/>
    <row r="379" s="28" customFormat="1" x14ac:dyDescent="0.2"/>
    <row r="380" s="28" customFormat="1" x14ac:dyDescent="0.2"/>
    <row r="381" s="28" customFormat="1" x14ac:dyDescent="0.2"/>
    <row r="382" s="28" customFormat="1" x14ac:dyDescent="0.2"/>
    <row r="383" s="28" customFormat="1" x14ac:dyDescent="0.2"/>
    <row r="384" s="28" customFormat="1" x14ac:dyDescent="0.2"/>
    <row r="385" s="28" customFormat="1" x14ac:dyDescent="0.2"/>
    <row r="386" s="28" customFormat="1" x14ac:dyDescent="0.2"/>
    <row r="387" s="28" customFormat="1" x14ac:dyDescent="0.2"/>
    <row r="388" s="28" customFormat="1" x14ac:dyDescent="0.2"/>
    <row r="389" s="28" customFormat="1" x14ac:dyDescent="0.2"/>
    <row r="390" s="28" customFormat="1" x14ac:dyDescent="0.2"/>
    <row r="391" s="28" customFormat="1" x14ac:dyDescent="0.2"/>
    <row r="392" s="28" customFormat="1" x14ac:dyDescent="0.2"/>
    <row r="393" s="28" customFormat="1" x14ac:dyDescent="0.2"/>
    <row r="394" s="28" customFormat="1" x14ac:dyDescent="0.2"/>
    <row r="395" s="28" customFormat="1" x14ac:dyDescent="0.2"/>
    <row r="396" s="28" customFormat="1" x14ac:dyDescent="0.2"/>
    <row r="397" s="28" customFormat="1" x14ac:dyDescent="0.2"/>
    <row r="398" s="28" customFormat="1" x14ac:dyDescent="0.2"/>
    <row r="399" s="28" customFormat="1" x14ac:dyDescent="0.2"/>
    <row r="400" s="28" customFormat="1" x14ac:dyDescent="0.2"/>
    <row r="401" s="28" customFormat="1" x14ac:dyDescent="0.2"/>
    <row r="402" s="28" customFormat="1" x14ac:dyDescent="0.2"/>
    <row r="403" s="28" customFormat="1" x14ac:dyDescent="0.2"/>
    <row r="404" s="28" customFormat="1" x14ac:dyDescent="0.2"/>
    <row r="405" s="28" customFormat="1" x14ac:dyDescent="0.2"/>
    <row r="406" s="28" customFormat="1" x14ac:dyDescent="0.2"/>
    <row r="407" s="28" customFormat="1" x14ac:dyDescent="0.2"/>
    <row r="408" s="28" customFormat="1" x14ac:dyDescent="0.2"/>
    <row r="409" s="28" customFormat="1" x14ac:dyDescent="0.2"/>
    <row r="410" s="28" customFormat="1" x14ac:dyDescent="0.2"/>
    <row r="411" s="28" customFormat="1" x14ac:dyDescent="0.2"/>
    <row r="412" s="28" customFormat="1" x14ac:dyDescent="0.2"/>
    <row r="413" s="28" customFormat="1" x14ac:dyDescent="0.2"/>
    <row r="414" s="28" customFormat="1" x14ac:dyDescent="0.2"/>
    <row r="415" s="28" customFormat="1" x14ac:dyDescent="0.2"/>
    <row r="416" s="28" customFormat="1" x14ac:dyDescent="0.2"/>
    <row r="417" s="28" customFormat="1" x14ac:dyDescent="0.2"/>
    <row r="418" s="28" customFormat="1" x14ac:dyDescent="0.2"/>
    <row r="419" s="28" customFormat="1" x14ac:dyDescent="0.2"/>
    <row r="420" s="28" customFormat="1" x14ac:dyDescent="0.2"/>
    <row r="421" s="28" customFormat="1" x14ac:dyDescent="0.2"/>
    <row r="422" s="28" customFormat="1" x14ac:dyDescent="0.2"/>
    <row r="423" s="28" customFormat="1" x14ac:dyDescent="0.2"/>
    <row r="424" s="28" customFormat="1" x14ac:dyDescent="0.2"/>
    <row r="425" s="28" customFormat="1" x14ac:dyDescent="0.2"/>
    <row r="426" s="28" customFormat="1" x14ac:dyDescent="0.2"/>
    <row r="427" s="28" customFormat="1" x14ac:dyDescent="0.2"/>
    <row r="428" s="28" customFormat="1" x14ac:dyDescent="0.2"/>
    <row r="429" s="28" customFormat="1" x14ac:dyDescent="0.2"/>
    <row r="430" s="28" customFormat="1" x14ac:dyDescent="0.2"/>
    <row r="431" s="28" customFormat="1" x14ac:dyDescent="0.2"/>
    <row r="432" s="28" customFormat="1" x14ac:dyDescent="0.2"/>
    <row r="433" s="28" customFormat="1" x14ac:dyDescent="0.2"/>
    <row r="434" s="28" customFormat="1" x14ac:dyDescent="0.2"/>
    <row r="435" s="28" customFormat="1" x14ac:dyDescent="0.2"/>
    <row r="436" s="28" customFormat="1" x14ac:dyDescent="0.2"/>
    <row r="437" s="28" customFormat="1" x14ac:dyDescent="0.2"/>
    <row r="438" s="28" customFormat="1" x14ac:dyDescent="0.2"/>
    <row r="439" s="28" customFormat="1" x14ac:dyDescent="0.2"/>
    <row r="440" s="28" customFormat="1" x14ac:dyDescent="0.2"/>
    <row r="441" s="28" customFormat="1" x14ac:dyDescent="0.2"/>
    <row r="442" s="28" customFormat="1" x14ac:dyDescent="0.2"/>
    <row r="443" s="28" customFormat="1" x14ac:dyDescent="0.2"/>
    <row r="444" s="28" customFormat="1" x14ac:dyDescent="0.2"/>
    <row r="445" s="28" customFormat="1" x14ac:dyDescent="0.2"/>
    <row r="446" s="28" customFormat="1" x14ac:dyDescent="0.2"/>
    <row r="447" s="28" customFormat="1" x14ac:dyDescent="0.2"/>
    <row r="448" s="28" customFormat="1" x14ac:dyDescent="0.2"/>
    <row r="449" s="28" customFormat="1" x14ac:dyDescent="0.2"/>
    <row r="450" s="28" customFormat="1" x14ac:dyDescent="0.2"/>
    <row r="451" s="28" customFormat="1" x14ac:dyDescent="0.2"/>
    <row r="452" s="28" customFormat="1" x14ac:dyDescent="0.2"/>
    <row r="453" s="28" customFormat="1" x14ac:dyDescent="0.2"/>
    <row r="454" s="28" customFormat="1" x14ac:dyDescent="0.2"/>
    <row r="455" s="28" customFormat="1" x14ac:dyDescent="0.2"/>
    <row r="456" s="28" customFormat="1" x14ac:dyDescent="0.2"/>
    <row r="457" s="28" customFormat="1" x14ac:dyDescent="0.2"/>
    <row r="458" s="28" customFormat="1" x14ac:dyDescent="0.2"/>
    <row r="459" s="28" customFormat="1" x14ac:dyDescent="0.2"/>
    <row r="460" s="28" customFormat="1" x14ac:dyDescent="0.2"/>
    <row r="461" s="28" customFormat="1" x14ac:dyDescent="0.2"/>
    <row r="462" s="28" customFormat="1" x14ac:dyDescent="0.2"/>
    <row r="463" s="28" customFormat="1" x14ac:dyDescent="0.2"/>
    <row r="464" s="28" customFormat="1" x14ac:dyDescent="0.2"/>
    <row r="465" s="28" customFormat="1" x14ac:dyDescent="0.2"/>
    <row r="466" s="28" customFormat="1" x14ac:dyDescent="0.2"/>
    <row r="467" s="28" customFormat="1" x14ac:dyDescent="0.2"/>
    <row r="468" s="28" customFormat="1" x14ac:dyDescent="0.2"/>
    <row r="469" s="28" customFormat="1" x14ac:dyDescent="0.2"/>
    <row r="470" s="28" customFormat="1" x14ac:dyDescent="0.2"/>
    <row r="471" s="28" customFormat="1" x14ac:dyDescent="0.2"/>
    <row r="472" s="28" customFormat="1" x14ac:dyDescent="0.2"/>
    <row r="473" s="28" customFormat="1" x14ac:dyDescent="0.2"/>
    <row r="474" s="28" customFormat="1" x14ac:dyDescent="0.2"/>
    <row r="475" s="28" customFormat="1" x14ac:dyDescent="0.2"/>
    <row r="476" s="28" customFormat="1" x14ac:dyDescent="0.2"/>
    <row r="477" s="28" customFormat="1" x14ac:dyDescent="0.2"/>
    <row r="478" s="28" customFormat="1" x14ac:dyDescent="0.2"/>
  </sheetData>
  <mergeCells count="3">
    <mergeCell ref="D8:J8"/>
    <mergeCell ref="G10:H10"/>
    <mergeCell ref="I10:J10"/>
  </mergeCells>
  <pageMargins left="0.7" right="0.7" top="0.75" bottom="0.75" header="0.3" footer="0.3"/>
  <pageSetup scale="79" orientation="portrait" r:id="rId1"/>
  <ignoredErrors>
    <ignoredError sqref="F12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5122" r:id="rId4">
          <objectPr defaultSize="0" autoPict="0" r:id="rId5">
            <anchor moveWithCells="1" sizeWithCells="1">
              <from>
                <xdr:col>1</xdr:col>
                <xdr:colOff>47625</xdr:colOff>
                <xdr:row>0</xdr:row>
                <xdr:rowOff>76200</xdr:rowOff>
              </from>
              <to>
                <xdr:col>2</xdr:col>
                <xdr:colOff>466725</xdr:colOff>
                <xdr:row>2</xdr:row>
                <xdr:rowOff>95250</xdr:rowOff>
              </to>
            </anchor>
          </objectPr>
        </oleObject>
      </mc:Choice>
      <mc:Fallback>
        <oleObject progId="MSPhotoEd.3" shapeId="5122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BF420"/>
  <sheetViews>
    <sheetView zoomScaleNormal="100" zoomScaleSheetLayoutView="100" workbookViewId="0">
      <selection activeCell="L9" sqref="L9"/>
    </sheetView>
  </sheetViews>
  <sheetFormatPr defaultRowHeight="12.75" x14ac:dyDescent="0.2"/>
  <cols>
    <col min="1" max="1" width="9.140625" style="28"/>
    <col min="2" max="2" width="4" style="28" customWidth="1"/>
    <col min="3" max="3" width="9.140625" style="28"/>
    <col min="4" max="4" width="2" style="28" customWidth="1"/>
    <col min="5" max="5" width="12.42578125" style="28" customWidth="1"/>
    <col min="6" max="6" width="10.140625" style="28" customWidth="1"/>
    <col min="7" max="7" width="9.5703125" style="28" customWidth="1"/>
    <col min="8" max="8" width="7.140625" style="28" customWidth="1"/>
    <col min="9" max="9" width="9.28515625" style="28" customWidth="1"/>
    <col min="10" max="10" width="7.5703125" style="28" customWidth="1"/>
    <col min="11" max="11" width="2.7109375" style="28" customWidth="1"/>
    <col min="12" max="12" width="20.140625" style="28" customWidth="1"/>
    <col min="13" max="58" width="9.140625" style="28"/>
    <col min="59" max="16384" width="9.140625" style="15"/>
  </cols>
  <sheetData>
    <row r="3" spans="1:58" x14ac:dyDescent="0.2">
      <c r="H3" s="45"/>
      <c r="I3" s="45"/>
      <c r="J3" s="33" t="s">
        <v>119</v>
      </c>
      <c r="K3" s="33"/>
      <c r="M3" s="33"/>
    </row>
    <row r="4" spans="1:58" s="19" customFormat="1" ht="9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</row>
    <row r="8" spans="1:58" x14ac:dyDescent="0.2">
      <c r="C8" s="87">
        <v>1.04</v>
      </c>
      <c r="D8" s="262" t="s">
        <v>126</v>
      </c>
      <c r="E8" s="262"/>
      <c r="F8" s="262"/>
      <c r="G8" s="262"/>
      <c r="H8" s="262"/>
      <c r="I8" s="262"/>
      <c r="J8" s="262"/>
      <c r="K8" s="47"/>
    </row>
    <row r="9" spans="1:58" x14ac:dyDescent="0.2">
      <c r="C9" s="82"/>
      <c r="D9" s="82"/>
      <c r="E9" s="82"/>
      <c r="F9" s="82"/>
      <c r="G9" s="82"/>
      <c r="H9" s="82"/>
      <c r="I9" s="82"/>
      <c r="J9" s="82"/>
      <c r="K9" s="42"/>
    </row>
    <row r="10" spans="1:58" ht="25.5" x14ac:dyDescent="0.2">
      <c r="C10" s="120" t="s">
        <v>22</v>
      </c>
      <c r="D10" s="121"/>
      <c r="E10" s="121" t="s">
        <v>23</v>
      </c>
      <c r="F10" s="121" t="s">
        <v>24</v>
      </c>
      <c r="G10" s="266" t="s">
        <v>2</v>
      </c>
      <c r="H10" s="266"/>
      <c r="I10" s="266" t="s">
        <v>3</v>
      </c>
      <c r="J10" s="266"/>
      <c r="K10" s="121"/>
      <c r="L10" s="90"/>
    </row>
    <row r="11" spans="1:58" x14ac:dyDescent="0.2">
      <c r="C11" s="91"/>
      <c r="D11" s="91"/>
      <c r="E11" s="91"/>
      <c r="F11" s="91"/>
      <c r="G11" s="91" t="s">
        <v>4</v>
      </c>
      <c r="H11" s="122" t="s">
        <v>5</v>
      </c>
      <c r="I11" s="91" t="s">
        <v>4</v>
      </c>
      <c r="J11" s="91" t="s">
        <v>5</v>
      </c>
      <c r="K11" s="120"/>
      <c r="L11" s="90"/>
    </row>
    <row r="12" spans="1:58" x14ac:dyDescent="0.2">
      <c r="C12" s="92">
        <v>1989</v>
      </c>
      <c r="D12" s="92"/>
      <c r="E12" s="93">
        <f>G12+I12</f>
        <v>25695</v>
      </c>
      <c r="F12" s="94" t="e">
        <f>(E12/#REF!-1)*100</f>
        <v>#REF!</v>
      </c>
      <c r="G12" s="93">
        <v>17118</v>
      </c>
      <c r="H12" s="95">
        <f>G12/E12*100</f>
        <v>66.619964973730291</v>
      </c>
      <c r="I12" s="93">
        <v>8577</v>
      </c>
      <c r="J12" s="96">
        <f>I12/E12*100</f>
        <v>33.380035026269702</v>
      </c>
      <c r="K12" s="100"/>
      <c r="L12" s="101"/>
    </row>
    <row r="13" spans="1:58" ht="15" x14ac:dyDescent="0.25">
      <c r="C13" s="98"/>
      <c r="D13" s="98"/>
      <c r="E13" s="31"/>
      <c r="F13" s="32"/>
      <c r="G13" s="31"/>
      <c r="H13" s="99"/>
      <c r="I13" s="31"/>
      <c r="J13" s="100"/>
      <c r="K13" s="100"/>
      <c r="L13" s="101"/>
      <c r="M13" s="27"/>
      <c r="N13" s="27"/>
      <c r="O13" s="27"/>
      <c r="P13" s="27"/>
    </row>
    <row r="14" spans="1:58" ht="15" x14ac:dyDescent="0.25">
      <c r="B14" s="104"/>
      <c r="C14" s="123">
        <v>2005</v>
      </c>
      <c r="D14" s="105" t="s">
        <v>27</v>
      </c>
      <c r="E14" s="85">
        <f>+G14+I14</f>
        <v>52465</v>
      </c>
      <c r="F14" s="103"/>
      <c r="G14" s="85">
        <v>26357</v>
      </c>
      <c r="H14" s="103">
        <f t="shared" ref="H14:H21" si="0">G14/E14*100</f>
        <v>50.237301057848093</v>
      </c>
      <c r="I14" s="85">
        <v>26108</v>
      </c>
      <c r="J14" s="102">
        <f t="shared" ref="J14:J21" si="1">I14/E14*100</f>
        <v>49.762698942151914</v>
      </c>
      <c r="K14" s="103"/>
      <c r="L14" s="101"/>
      <c r="M14" s="27"/>
      <c r="N14" s="27"/>
      <c r="O14" s="27"/>
      <c r="P14" s="27"/>
    </row>
    <row r="15" spans="1:58" ht="15" x14ac:dyDescent="0.25">
      <c r="B15" s="104"/>
      <c r="C15" s="123">
        <v>2006</v>
      </c>
      <c r="D15" s="107"/>
      <c r="E15" s="85">
        <f>+G15+I15</f>
        <v>51992</v>
      </c>
      <c r="F15" s="106">
        <f t="shared" ref="F15" si="2">(E15/E14-1)*100</f>
        <v>-0.90155341656342758</v>
      </c>
      <c r="G15" s="85">
        <v>26340</v>
      </c>
      <c r="H15" s="103">
        <f t="shared" si="0"/>
        <v>50.661640252346515</v>
      </c>
      <c r="I15" s="85">
        <v>25652</v>
      </c>
      <c r="J15" s="102">
        <f t="shared" si="1"/>
        <v>49.338359747653485</v>
      </c>
      <c r="K15" s="103"/>
      <c r="L15" s="101"/>
      <c r="M15" s="27"/>
      <c r="N15" s="27"/>
      <c r="O15" s="27"/>
      <c r="P15" s="27"/>
    </row>
    <row r="16" spans="1:58" ht="15" x14ac:dyDescent="0.25">
      <c r="B16" s="104"/>
      <c r="C16" s="123">
        <v>2007</v>
      </c>
      <c r="D16" s="107"/>
      <c r="E16" s="85">
        <f t="shared" ref="E16:E20" si="3">+G16+I16</f>
        <v>53886</v>
      </c>
      <c r="F16" s="103">
        <f t="shared" ref="F16:F21" si="4">(E16/E15-1)*100</f>
        <v>3.6428681335590074</v>
      </c>
      <c r="G16" s="85">
        <v>26773</v>
      </c>
      <c r="H16" s="103">
        <f t="shared" si="0"/>
        <v>49.68451917009984</v>
      </c>
      <c r="I16" s="85">
        <v>27113</v>
      </c>
      <c r="J16" s="102">
        <f t="shared" si="1"/>
        <v>50.31548082990016</v>
      </c>
      <c r="K16" s="103"/>
      <c r="L16" s="101"/>
      <c r="M16" s="27"/>
      <c r="N16" s="27"/>
      <c r="O16" s="27"/>
      <c r="P16" s="27"/>
    </row>
    <row r="17" spans="2:16" ht="15" x14ac:dyDescent="0.25">
      <c r="C17" s="123">
        <v>2008</v>
      </c>
      <c r="D17" s="42"/>
      <c r="E17" s="85">
        <f t="shared" si="3"/>
        <v>57009</v>
      </c>
      <c r="F17" s="103">
        <f t="shared" si="4"/>
        <v>5.7955684222247061</v>
      </c>
      <c r="G17" s="85">
        <v>28264</v>
      </c>
      <c r="H17" s="103">
        <f t="shared" si="0"/>
        <v>49.578136785419844</v>
      </c>
      <c r="I17" s="85">
        <v>28745</v>
      </c>
      <c r="J17" s="102">
        <f t="shared" si="1"/>
        <v>50.421863214580156</v>
      </c>
      <c r="K17" s="103"/>
      <c r="L17" s="101"/>
      <c r="M17" s="27"/>
      <c r="N17" s="27"/>
      <c r="O17" s="27"/>
      <c r="P17" s="27"/>
    </row>
    <row r="18" spans="2:16" ht="15" x14ac:dyDescent="0.25">
      <c r="C18" s="123">
        <v>2009</v>
      </c>
      <c r="D18" s="108"/>
      <c r="E18" s="85">
        <f t="shared" si="3"/>
        <v>56005</v>
      </c>
      <c r="F18" s="106">
        <f t="shared" si="4"/>
        <v>-1.7611254363346096</v>
      </c>
      <c r="G18" s="85">
        <v>27840</v>
      </c>
      <c r="H18" s="103">
        <f t="shared" si="0"/>
        <v>49.709847335059372</v>
      </c>
      <c r="I18" s="85">
        <v>28165</v>
      </c>
      <c r="J18" s="102">
        <f t="shared" si="1"/>
        <v>50.290152664940635</v>
      </c>
      <c r="K18" s="103"/>
      <c r="L18" s="42"/>
      <c r="M18" s="27"/>
      <c r="N18" s="27"/>
      <c r="O18" s="27"/>
      <c r="P18" s="27"/>
    </row>
    <row r="19" spans="2:16" ht="15" x14ac:dyDescent="0.25">
      <c r="C19" s="123">
        <v>2010</v>
      </c>
      <c r="D19" s="42"/>
      <c r="E19" s="85">
        <f t="shared" si="3"/>
        <v>55036</v>
      </c>
      <c r="F19" s="106">
        <f t="shared" si="4"/>
        <v>-1.7302026604767429</v>
      </c>
      <c r="G19" s="109">
        <v>27219</v>
      </c>
      <c r="H19" s="103">
        <f t="shared" si="0"/>
        <v>49.456719238316737</v>
      </c>
      <c r="I19" s="109">
        <v>27817</v>
      </c>
      <c r="J19" s="102">
        <f t="shared" si="1"/>
        <v>50.543280761683263</v>
      </c>
      <c r="K19" s="103"/>
      <c r="L19" s="42"/>
      <c r="M19" s="27"/>
      <c r="N19" s="27"/>
      <c r="O19" s="27"/>
      <c r="P19" s="27"/>
    </row>
    <row r="20" spans="2:16" ht="15" x14ac:dyDescent="0.25">
      <c r="C20" s="123">
        <v>2011</v>
      </c>
      <c r="D20" s="42"/>
      <c r="E20" s="85">
        <f t="shared" si="3"/>
        <v>55517</v>
      </c>
      <c r="F20" s="106">
        <f t="shared" si="4"/>
        <v>0.87397339922958839</v>
      </c>
      <c r="G20" s="109">
        <v>27454</v>
      </c>
      <c r="H20" s="103">
        <f t="shared" si="0"/>
        <v>49.45151935443198</v>
      </c>
      <c r="I20" s="109">
        <v>28063</v>
      </c>
      <c r="J20" s="102">
        <f t="shared" si="1"/>
        <v>50.548480645568027</v>
      </c>
      <c r="K20" s="100"/>
      <c r="L20" s="42"/>
      <c r="M20" s="27"/>
      <c r="N20" s="27"/>
      <c r="O20" s="27"/>
      <c r="P20" s="27"/>
    </row>
    <row r="21" spans="2:16" ht="15" x14ac:dyDescent="0.25">
      <c r="C21" s="124">
        <v>2012</v>
      </c>
      <c r="D21" s="82"/>
      <c r="E21" s="83">
        <v>56732</v>
      </c>
      <c r="F21" s="125">
        <f t="shared" si="4"/>
        <v>2.1885188320694526</v>
      </c>
      <c r="G21" s="126">
        <v>27752.809461667439</v>
      </c>
      <c r="H21" s="127">
        <f t="shared" si="0"/>
        <v>48.919145211992245</v>
      </c>
      <c r="I21" s="126">
        <v>28979.190538332532</v>
      </c>
      <c r="J21" s="128">
        <f t="shared" si="1"/>
        <v>51.080854788007699</v>
      </c>
      <c r="K21" s="100"/>
      <c r="L21" s="42"/>
      <c r="M21" s="27"/>
      <c r="N21" s="27"/>
      <c r="O21" s="27"/>
      <c r="P21" s="27"/>
    </row>
    <row r="22" spans="2:16" ht="15" x14ac:dyDescent="0.25">
      <c r="B22" s="42"/>
      <c r="C22" s="98"/>
      <c r="D22" s="98"/>
      <c r="E22" s="31"/>
      <c r="F22" s="32"/>
      <c r="G22" s="31"/>
      <c r="H22" s="129"/>
      <c r="I22" s="130"/>
      <c r="J22" s="131"/>
      <c r="K22" s="131"/>
      <c r="L22" s="42"/>
      <c r="M22" s="27"/>
      <c r="N22" s="27"/>
      <c r="O22" s="27"/>
      <c r="P22" s="27"/>
    </row>
    <row r="23" spans="2:16" ht="14.25" x14ac:dyDescent="0.2">
      <c r="B23" s="118"/>
    </row>
    <row r="24" spans="2:16" x14ac:dyDescent="0.2">
      <c r="C24" s="74" t="s">
        <v>39</v>
      </c>
      <c r="D24" s="119"/>
      <c r="E24" s="119"/>
      <c r="F24" s="119"/>
      <c r="G24" s="119"/>
      <c r="H24" s="119"/>
      <c r="I24" s="119"/>
      <c r="J24" s="119"/>
      <c r="K24" s="119"/>
      <c r="L24" s="42"/>
    </row>
    <row r="25" spans="2:16" x14ac:dyDescent="0.2">
      <c r="C25" s="74"/>
      <c r="D25" s="119"/>
      <c r="E25" s="119"/>
      <c r="F25" s="119"/>
      <c r="G25" s="119"/>
      <c r="H25" s="119"/>
      <c r="I25" s="119"/>
      <c r="J25" s="119"/>
      <c r="K25" s="119"/>
      <c r="L25" s="42"/>
    </row>
    <row r="26" spans="2:16" x14ac:dyDescent="0.2">
      <c r="C26" s="74"/>
      <c r="D26" s="119"/>
      <c r="E26" s="119"/>
      <c r="F26" s="119"/>
      <c r="G26" s="119"/>
      <c r="H26" s="119"/>
      <c r="I26" s="119"/>
      <c r="J26" s="119"/>
      <c r="K26" s="119"/>
      <c r="L26" s="42"/>
    </row>
    <row r="27" spans="2:16" x14ac:dyDescent="0.2">
      <c r="C27" s="74"/>
      <c r="D27" s="119"/>
      <c r="E27" s="119"/>
      <c r="F27" s="119"/>
      <c r="G27" s="119"/>
      <c r="H27" s="119"/>
      <c r="I27" s="119"/>
      <c r="J27" s="119"/>
      <c r="K27" s="119"/>
      <c r="L27" s="42"/>
    </row>
    <row r="28" spans="2:16" x14ac:dyDescent="0.2">
      <c r="C28" s="74"/>
      <c r="D28" s="119"/>
      <c r="E28" s="119"/>
      <c r="F28" s="119"/>
      <c r="G28" s="119"/>
      <c r="H28" s="119"/>
      <c r="I28" s="119"/>
      <c r="J28" s="119"/>
      <c r="K28" s="119"/>
      <c r="L28" s="42"/>
    </row>
    <row r="29" spans="2:16" x14ac:dyDescent="0.2">
      <c r="C29" s="74"/>
      <c r="D29" s="119"/>
      <c r="E29" s="119"/>
      <c r="F29" s="119"/>
      <c r="G29" s="119"/>
      <c r="H29" s="119"/>
      <c r="I29" s="119"/>
      <c r="J29" s="119"/>
      <c r="K29" s="119"/>
      <c r="L29" s="42"/>
    </row>
    <row r="30" spans="2:16" x14ac:dyDescent="0.2">
      <c r="C30" s="74"/>
      <c r="D30" s="119"/>
      <c r="E30" s="119"/>
      <c r="F30" s="119"/>
      <c r="G30" s="119"/>
      <c r="H30" s="119"/>
      <c r="I30" s="119"/>
      <c r="J30" s="119"/>
      <c r="K30" s="119"/>
      <c r="L30" s="42"/>
    </row>
    <row r="31" spans="2:16" x14ac:dyDescent="0.2">
      <c r="C31" s="74"/>
      <c r="D31" s="119"/>
      <c r="E31" s="119"/>
      <c r="F31" s="119"/>
      <c r="G31" s="119"/>
      <c r="H31" s="119"/>
      <c r="I31" s="119"/>
      <c r="J31" s="119"/>
      <c r="K31" s="119"/>
      <c r="L31" s="42"/>
    </row>
    <row r="32" spans="2:16" x14ac:dyDescent="0.2">
      <c r="C32" s="74"/>
      <c r="D32" s="119"/>
      <c r="E32" s="119"/>
      <c r="F32" s="119"/>
      <c r="G32" s="119"/>
      <c r="H32" s="119"/>
      <c r="I32" s="119"/>
      <c r="J32" s="119"/>
      <c r="K32" s="119"/>
      <c r="L32" s="42"/>
    </row>
    <row r="33" spans="1:58" x14ac:dyDescent="0.2">
      <c r="C33" s="74"/>
      <c r="D33" s="119"/>
      <c r="E33" s="119"/>
      <c r="F33" s="119"/>
      <c r="G33" s="119"/>
      <c r="H33" s="119"/>
      <c r="I33" s="119"/>
      <c r="J33" s="119"/>
      <c r="K33" s="119"/>
      <c r="L33" s="42"/>
    </row>
    <row r="34" spans="1:58" x14ac:dyDescent="0.2">
      <c r="C34" s="74"/>
      <c r="D34" s="119"/>
      <c r="E34" s="119"/>
      <c r="F34" s="119"/>
      <c r="G34" s="119"/>
      <c r="H34" s="119"/>
      <c r="I34" s="119"/>
      <c r="J34" s="119"/>
      <c r="K34" s="119"/>
      <c r="L34" s="42"/>
    </row>
    <row r="35" spans="1:58" x14ac:dyDescent="0.2">
      <c r="C35" s="74"/>
      <c r="D35" s="119"/>
      <c r="E35" s="119"/>
      <c r="F35" s="119"/>
      <c r="G35" s="119"/>
      <c r="H35" s="119"/>
      <c r="I35" s="119"/>
      <c r="J35" s="119"/>
      <c r="K35" s="119"/>
      <c r="L35" s="42"/>
    </row>
    <row r="36" spans="1:58" x14ac:dyDescent="0.2">
      <c r="C36" s="74"/>
      <c r="D36" s="119"/>
      <c r="E36" s="119"/>
      <c r="F36" s="119"/>
      <c r="G36" s="119"/>
      <c r="H36" s="119"/>
      <c r="I36" s="119"/>
      <c r="J36" s="119"/>
      <c r="K36" s="119"/>
      <c r="L36" s="42"/>
    </row>
    <row r="37" spans="1:58" x14ac:dyDescent="0.2">
      <c r="C37" s="74"/>
      <c r="D37" s="119"/>
      <c r="E37" s="119"/>
      <c r="F37" s="119"/>
      <c r="G37" s="119"/>
      <c r="H37" s="119"/>
      <c r="I37" s="119"/>
      <c r="J37" s="119"/>
      <c r="K37" s="119"/>
      <c r="L37" s="42"/>
    </row>
    <row r="38" spans="1:58" x14ac:dyDescent="0.2">
      <c r="C38" s="74"/>
      <c r="D38" s="119"/>
      <c r="E38" s="119"/>
      <c r="F38" s="119"/>
      <c r="G38" s="119"/>
      <c r="H38" s="119"/>
      <c r="I38" s="119"/>
      <c r="J38" s="119"/>
      <c r="K38" s="119"/>
      <c r="L38" s="42"/>
    </row>
    <row r="39" spans="1:58" x14ac:dyDescent="0.2">
      <c r="C39" s="74"/>
      <c r="D39" s="119"/>
      <c r="E39" s="119"/>
      <c r="F39" s="119"/>
      <c r="G39" s="119"/>
      <c r="H39" s="119"/>
      <c r="I39" s="119"/>
      <c r="J39" s="119"/>
      <c r="K39" s="119"/>
      <c r="L39" s="42"/>
    </row>
    <row r="40" spans="1:58" x14ac:dyDescent="0.2">
      <c r="C40" s="74"/>
      <c r="D40" s="119"/>
      <c r="E40" s="119"/>
      <c r="F40" s="119"/>
      <c r="G40" s="119"/>
      <c r="H40" s="119"/>
      <c r="I40" s="119"/>
      <c r="J40" s="119"/>
      <c r="K40" s="119"/>
      <c r="L40" s="42"/>
    </row>
    <row r="41" spans="1:58" x14ac:dyDescent="0.2">
      <c r="C41" s="74"/>
      <c r="D41" s="119"/>
      <c r="E41" s="119"/>
      <c r="F41" s="119"/>
      <c r="G41" s="119"/>
      <c r="H41" s="119"/>
      <c r="I41" s="119"/>
      <c r="J41" s="119"/>
      <c r="K41" s="119"/>
      <c r="L41" s="42"/>
    </row>
    <row r="42" spans="1:58" x14ac:dyDescent="0.2">
      <c r="C42" s="74"/>
      <c r="D42" s="119"/>
      <c r="E42" s="119"/>
      <c r="F42" s="119"/>
      <c r="G42" s="119"/>
      <c r="H42" s="119"/>
      <c r="I42" s="119"/>
      <c r="J42" s="119"/>
      <c r="K42" s="119"/>
      <c r="L42" s="42"/>
    </row>
    <row r="46" spans="1:58" s="12" customFormat="1" ht="12.75" customHeight="1" x14ac:dyDescent="0.25">
      <c r="A46" s="27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</row>
    <row r="47" spans="1:58" x14ac:dyDescent="0.2">
      <c r="B47" s="43"/>
      <c r="C47" s="43"/>
      <c r="D47" s="43"/>
      <c r="E47" s="43"/>
      <c r="F47" s="43"/>
      <c r="G47" s="43"/>
      <c r="H47" s="43"/>
      <c r="I47" s="43"/>
      <c r="J47" s="43"/>
      <c r="K47" s="43"/>
    </row>
    <row r="49" s="28" customFormat="1" x14ac:dyDescent="0.2"/>
    <row r="50" s="28" customFormat="1" x14ac:dyDescent="0.2"/>
    <row r="51" s="28" customFormat="1" x14ac:dyDescent="0.2"/>
    <row r="52" s="28" customFormat="1" x14ac:dyDescent="0.2"/>
    <row r="53" s="28" customFormat="1" x14ac:dyDescent="0.2"/>
    <row r="54" s="28" customFormat="1" x14ac:dyDescent="0.2"/>
    <row r="55" s="28" customFormat="1" x14ac:dyDescent="0.2"/>
    <row r="56" s="28" customFormat="1" x14ac:dyDescent="0.2"/>
    <row r="57" s="28" customFormat="1" x14ac:dyDescent="0.2"/>
    <row r="58" s="28" customFormat="1" x14ac:dyDescent="0.2"/>
    <row r="59" s="28" customFormat="1" x14ac:dyDescent="0.2"/>
    <row r="60" s="28" customFormat="1" x14ac:dyDescent="0.2"/>
    <row r="61" s="28" customFormat="1" x14ac:dyDescent="0.2"/>
    <row r="62" s="28" customFormat="1" x14ac:dyDescent="0.2"/>
    <row r="63" s="28" customFormat="1" x14ac:dyDescent="0.2"/>
    <row r="64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  <row r="110" s="28" customFormat="1" x14ac:dyDescent="0.2"/>
    <row r="111" s="28" customFormat="1" x14ac:dyDescent="0.2"/>
    <row r="112" s="28" customFormat="1" x14ac:dyDescent="0.2"/>
    <row r="113" s="28" customFormat="1" x14ac:dyDescent="0.2"/>
    <row r="114" s="28" customFormat="1" x14ac:dyDescent="0.2"/>
    <row r="115" s="28" customFormat="1" x14ac:dyDescent="0.2"/>
    <row r="116" s="28" customFormat="1" x14ac:dyDescent="0.2"/>
    <row r="117" s="28" customFormat="1" x14ac:dyDescent="0.2"/>
    <row r="118" s="28" customFormat="1" x14ac:dyDescent="0.2"/>
    <row r="119" s="28" customFormat="1" x14ac:dyDescent="0.2"/>
    <row r="120" s="28" customFormat="1" x14ac:dyDescent="0.2"/>
    <row r="121" s="28" customFormat="1" x14ac:dyDescent="0.2"/>
    <row r="122" s="28" customFormat="1" x14ac:dyDescent="0.2"/>
    <row r="123" s="28" customFormat="1" x14ac:dyDescent="0.2"/>
    <row r="124" s="28" customFormat="1" x14ac:dyDescent="0.2"/>
    <row r="125" s="28" customFormat="1" x14ac:dyDescent="0.2"/>
    <row r="126" s="28" customFormat="1" x14ac:dyDescent="0.2"/>
    <row r="127" s="28" customFormat="1" x14ac:dyDescent="0.2"/>
    <row r="128" s="28" customFormat="1" x14ac:dyDescent="0.2"/>
    <row r="129" s="28" customFormat="1" x14ac:dyDescent="0.2"/>
    <row r="130" s="28" customFormat="1" x14ac:dyDescent="0.2"/>
    <row r="131" s="28" customFormat="1" x14ac:dyDescent="0.2"/>
    <row r="132" s="28" customFormat="1" x14ac:dyDescent="0.2"/>
    <row r="133" s="28" customFormat="1" x14ac:dyDescent="0.2"/>
    <row r="134" s="28" customFormat="1" x14ac:dyDescent="0.2"/>
    <row r="135" s="28" customFormat="1" x14ac:dyDescent="0.2"/>
    <row r="136" s="28" customFormat="1" x14ac:dyDescent="0.2"/>
    <row r="137" s="28" customFormat="1" x14ac:dyDescent="0.2"/>
    <row r="138" s="28" customFormat="1" x14ac:dyDescent="0.2"/>
    <row r="139" s="28" customFormat="1" x14ac:dyDescent="0.2"/>
    <row r="140" s="28" customFormat="1" x14ac:dyDescent="0.2"/>
    <row r="141" s="28" customFormat="1" x14ac:dyDescent="0.2"/>
    <row r="142" s="28" customFormat="1" x14ac:dyDescent="0.2"/>
    <row r="143" s="28" customFormat="1" x14ac:dyDescent="0.2"/>
    <row r="144" s="28" customFormat="1" x14ac:dyDescent="0.2"/>
    <row r="145" s="28" customFormat="1" x14ac:dyDescent="0.2"/>
    <row r="146" s="28" customFormat="1" x14ac:dyDescent="0.2"/>
    <row r="147" s="28" customFormat="1" x14ac:dyDescent="0.2"/>
    <row r="148" s="28" customFormat="1" x14ac:dyDescent="0.2"/>
    <row r="149" s="28" customFormat="1" x14ac:dyDescent="0.2"/>
    <row r="150" s="28" customFormat="1" x14ac:dyDescent="0.2"/>
    <row r="151" s="28" customFormat="1" x14ac:dyDescent="0.2"/>
    <row r="152" s="28" customFormat="1" x14ac:dyDescent="0.2"/>
    <row r="153" s="28" customFormat="1" x14ac:dyDescent="0.2"/>
    <row r="154" s="28" customFormat="1" x14ac:dyDescent="0.2"/>
    <row r="155" s="28" customFormat="1" x14ac:dyDescent="0.2"/>
    <row r="156" s="28" customFormat="1" x14ac:dyDescent="0.2"/>
    <row r="157" s="28" customFormat="1" x14ac:dyDescent="0.2"/>
    <row r="158" s="28" customFormat="1" x14ac:dyDescent="0.2"/>
    <row r="159" s="28" customFormat="1" x14ac:dyDescent="0.2"/>
    <row r="160" s="28" customFormat="1" x14ac:dyDescent="0.2"/>
    <row r="161" s="28" customFormat="1" x14ac:dyDescent="0.2"/>
    <row r="162" s="28" customFormat="1" x14ac:dyDescent="0.2"/>
    <row r="163" s="28" customFormat="1" x14ac:dyDescent="0.2"/>
    <row r="164" s="28" customFormat="1" x14ac:dyDescent="0.2"/>
    <row r="165" s="28" customFormat="1" x14ac:dyDescent="0.2"/>
    <row r="166" s="28" customFormat="1" x14ac:dyDescent="0.2"/>
    <row r="167" s="28" customFormat="1" x14ac:dyDescent="0.2"/>
    <row r="168" s="28" customFormat="1" x14ac:dyDescent="0.2"/>
    <row r="169" s="28" customFormat="1" x14ac:dyDescent="0.2"/>
    <row r="170" s="28" customFormat="1" x14ac:dyDescent="0.2"/>
    <row r="171" s="28" customFormat="1" x14ac:dyDescent="0.2"/>
    <row r="172" s="28" customFormat="1" x14ac:dyDescent="0.2"/>
    <row r="173" s="28" customFormat="1" x14ac:dyDescent="0.2"/>
    <row r="174" s="28" customFormat="1" x14ac:dyDescent="0.2"/>
    <row r="175" s="28" customFormat="1" x14ac:dyDescent="0.2"/>
    <row r="176" s="28" customFormat="1" x14ac:dyDescent="0.2"/>
    <row r="177" s="28" customFormat="1" x14ac:dyDescent="0.2"/>
    <row r="178" s="28" customFormat="1" x14ac:dyDescent="0.2"/>
    <row r="179" s="28" customFormat="1" x14ac:dyDescent="0.2"/>
    <row r="180" s="28" customFormat="1" x14ac:dyDescent="0.2"/>
    <row r="181" s="28" customFormat="1" x14ac:dyDescent="0.2"/>
    <row r="182" s="28" customFormat="1" x14ac:dyDescent="0.2"/>
    <row r="183" s="28" customFormat="1" x14ac:dyDescent="0.2"/>
    <row r="184" s="28" customFormat="1" x14ac:dyDescent="0.2"/>
    <row r="185" s="28" customFormat="1" x14ac:dyDescent="0.2"/>
    <row r="186" s="28" customFormat="1" x14ac:dyDescent="0.2"/>
    <row r="187" s="28" customFormat="1" x14ac:dyDescent="0.2"/>
    <row r="188" s="28" customFormat="1" x14ac:dyDescent="0.2"/>
    <row r="189" s="28" customFormat="1" x14ac:dyDescent="0.2"/>
    <row r="190" s="28" customFormat="1" x14ac:dyDescent="0.2"/>
    <row r="191" s="28" customFormat="1" x14ac:dyDescent="0.2"/>
    <row r="192" s="28" customFormat="1" x14ac:dyDescent="0.2"/>
    <row r="193" s="28" customFormat="1" x14ac:dyDescent="0.2"/>
    <row r="194" s="28" customFormat="1" x14ac:dyDescent="0.2"/>
    <row r="195" s="28" customFormat="1" x14ac:dyDescent="0.2"/>
    <row r="196" s="28" customFormat="1" x14ac:dyDescent="0.2"/>
    <row r="197" s="28" customFormat="1" x14ac:dyDescent="0.2"/>
    <row r="198" s="28" customFormat="1" x14ac:dyDescent="0.2"/>
    <row r="199" s="28" customFormat="1" x14ac:dyDescent="0.2"/>
    <row r="200" s="28" customFormat="1" x14ac:dyDescent="0.2"/>
    <row r="201" s="28" customFormat="1" x14ac:dyDescent="0.2"/>
    <row r="202" s="28" customFormat="1" x14ac:dyDescent="0.2"/>
    <row r="203" s="28" customFormat="1" x14ac:dyDescent="0.2"/>
    <row r="204" s="28" customFormat="1" x14ac:dyDescent="0.2"/>
    <row r="205" s="28" customFormat="1" x14ac:dyDescent="0.2"/>
    <row r="206" s="28" customFormat="1" x14ac:dyDescent="0.2"/>
    <row r="207" s="28" customFormat="1" x14ac:dyDescent="0.2"/>
    <row r="208" s="28" customFormat="1" x14ac:dyDescent="0.2"/>
    <row r="209" s="28" customFormat="1" x14ac:dyDescent="0.2"/>
    <row r="210" s="28" customFormat="1" x14ac:dyDescent="0.2"/>
    <row r="211" s="28" customFormat="1" x14ac:dyDescent="0.2"/>
    <row r="212" s="28" customFormat="1" x14ac:dyDescent="0.2"/>
    <row r="213" s="28" customFormat="1" x14ac:dyDescent="0.2"/>
    <row r="214" s="28" customFormat="1" x14ac:dyDescent="0.2"/>
    <row r="215" s="28" customFormat="1" x14ac:dyDescent="0.2"/>
    <row r="216" s="28" customFormat="1" x14ac:dyDescent="0.2"/>
    <row r="217" s="28" customFormat="1" x14ac:dyDescent="0.2"/>
    <row r="218" s="28" customFormat="1" x14ac:dyDescent="0.2"/>
    <row r="219" s="28" customFormat="1" x14ac:dyDescent="0.2"/>
    <row r="220" s="28" customFormat="1" x14ac:dyDescent="0.2"/>
    <row r="221" s="28" customFormat="1" x14ac:dyDescent="0.2"/>
    <row r="222" s="28" customFormat="1" x14ac:dyDescent="0.2"/>
    <row r="223" s="28" customFormat="1" x14ac:dyDescent="0.2"/>
    <row r="224" s="28" customFormat="1" x14ac:dyDescent="0.2"/>
    <row r="225" s="28" customFormat="1" x14ac:dyDescent="0.2"/>
    <row r="226" s="28" customFormat="1" x14ac:dyDescent="0.2"/>
    <row r="227" s="28" customFormat="1" x14ac:dyDescent="0.2"/>
    <row r="228" s="28" customFormat="1" x14ac:dyDescent="0.2"/>
    <row r="229" s="28" customFormat="1" x14ac:dyDescent="0.2"/>
    <row r="230" s="28" customFormat="1" x14ac:dyDescent="0.2"/>
    <row r="231" s="28" customFormat="1" x14ac:dyDescent="0.2"/>
    <row r="232" s="28" customFormat="1" x14ac:dyDescent="0.2"/>
    <row r="233" s="28" customFormat="1" x14ac:dyDescent="0.2"/>
    <row r="234" s="28" customFormat="1" x14ac:dyDescent="0.2"/>
    <row r="235" s="28" customFormat="1" x14ac:dyDescent="0.2"/>
    <row r="236" s="28" customFormat="1" x14ac:dyDescent="0.2"/>
    <row r="237" s="28" customFormat="1" x14ac:dyDescent="0.2"/>
    <row r="238" s="28" customFormat="1" x14ac:dyDescent="0.2"/>
    <row r="239" s="28" customFormat="1" x14ac:dyDescent="0.2"/>
    <row r="240" s="28" customFormat="1" x14ac:dyDescent="0.2"/>
    <row r="241" s="28" customFormat="1" x14ac:dyDescent="0.2"/>
    <row r="242" s="28" customFormat="1" x14ac:dyDescent="0.2"/>
    <row r="243" s="28" customFormat="1" x14ac:dyDescent="0.2"/>
    <row r="244" s="28" customFormat="1" x14ac:dyDescent="0.2"/>
    <row r="245" s="28" customFormat="1" x14ac:dyDescent="0.2"/>
    <row r="246" s="28" customFormat="1" x14ac:dyDescent="0.2"/>
    <row r="247" s="28" customFormat="1" x14ac:dyDescent="0.2"/>
    <row r="248" s="28" customFormat="1" x14ac:dyDescent="0.2"/>
    <row r="249" s="28" customFormat="1" x14ac:dyDescent="0.2"/>
    <row r="250" s="28" customFormat="1" x14ac:dyDescent="0.2"/>
    <row r="251" s="28" customFormat="1" x14ac:dyDescent="0.2"/>
    <row r="252" s="28" customFormat="1" x14ac:dyDescent="0.2"/>
    <row r="253" s="28" customFormat="1" x14ac:dyDescent="0.2"/>
    <row r="254" s="28" customFormat="1" x14ac:dyDescent="0.2"/>
    <row r="255" s="28" customFormat="1" x14ac:dyDescent="0.2"/>
    <row r="256" s="28" customFormat="1" x14ac:dyDescent="0.2"/>
    <row r="257" s="28" customFormat="1" x14ac:dyDescent="0.2"/>
    <row r="258" s="28" customFormat="1" x14ac:dyDescent="0.2"/>
    <row r="259" s="28" customFormat="1" x14ac:dyDescent="0.2"/>
    <row r="260" s="28" customFormat="1" x14ac:dyDescent="0.2"/>
    <row r="261" s="28" customFormat="1" x14ac:dyDescent="0.2"/>
    <row r="262" s="28" customFormat="1" x14ac:dyDescent="0.2"/>
    <row r="263" s="28" customFormat="1" x14ac:dyDescent="0.2"/>
    <row r="264" s="28" customFormat="1" x14ac:dyDescent="0.2"/>
    <row r="265" s="28" customFormat="1" x14ac:dyDescent="0.2"/>
    <row r="266" s="28" customFormat="1" x14ac:dyDescent="0.2"/>
    <row r="267" s="28" customFormat="1" x14ac:dyDescent="0.2"/>
    <row r="268" s="28" customFormat="1" x14ac:dyDescent="0.2"/>
    <row r="269" s="28" customFormat="1" x14ac:dyDescent="0.2"/>
    <row r="270" s="28" customFormat="1" x14ac:dyDescent="0.2"/>
    <row r="271" s="28" customFormat="1" x14ac:dyDescent="0.2"/>
    <row r="272" s="28" customFormat="1" x14ac:dyDescent="0.2"/>
    <row r="273" s="28" customFormat="1" x14ac:dyDescent="0.2"/>
    <row r="274" s="28" customFormat="1" x14ac:dyDescent="0.2"/>
    <row r="275" s="28" customFormat="1" x14ac:dyDescent="0.2"/>
    <row r="276" s="28" customFormat="1" x14ac:dyDescent="0.2"/>
    <row r="277" s="28" customFormat="1" x14ac:dyDescent="0.2"/>
    <row r="278" s="28" customFormat="1" x14ac:dyDescent="0.2"/>
    <row r="279" s="28" customFormat="1" x14ac:dyDescent="0.2"/>
    <row r="280" s="28" customFormat="1" x14ac:dyDescent="0.2"/>
    <row r="281" s="28" customFormat="1" x14ac:dyDescent="0.2"/>
    <row r="282" s="28" customFormat="1" x14ac:dyDescent="0.2"/>
    <row r="283" s="28" customFormat="1" x14ac:dyDescent="0.2"/>
    <row r="284" s="28" customFormat="1" x14ac:dyDescent="0.2"/>
    <row r="285" s="28" customFormat="1" x14ac:dyDescent="0.2"/>
    <row r="286" s="28" customFormat="1" x14ac:dyDescent="0.2"/>
    <row r="287" s="28" customFormat="1" x14ac:dyDescent="0.2"/>
    <row r="288" s="28" customFormat="1" x14ac:dyDescent="0.2"/>
    <row r="289" s="28" customFormat="1" x14ac:dyDescent="0.2"/>
    <row r="290" s="28" customFormat="1" x14ac:dyDescent="0.2"/>
    <row r="291" s="28" customFormat="1" x14ac:dyDescent="0.2"/>
    <row r="292" s="28" customFormat="1" x14ac:dyDescent="0.2"/>
    <row r="293" s="28" customFormat="1" x14ac:dyDescent="0.2"/>
    <row r="294" s="28" customFormat="1" x14ac:dyDescent="0.2"/>
    <row r="295" s="28" customFormat="1" x14ac:dyDescent="0.2"/>
    <row r="296" s="28" customFormat="1" x14ac:dyDescent="0.2"/>
    <row r="297" s="28" customFormat="1" x14ac:dyDescent="0.2"/>
    <row r="298" s="28" customFormat="1" x14ac:dyDescent="0.2"/>
    <row r="299" s="28" customFormat="1" x14ac:dyDescent="0.2"/>
    <row r="300" s="28" customFormat="1" x14ac:dyDescent="0.2"/>
    <row r="301" s="28" customFormat="1" x14ac:dyDescent="0.2"/>
    <row r="302" s="28" customFormat="1" x14ac:dyDescent="0.2"/>
    <row r="303" s="28" customFormat="1" x14ac:dyDescent="0.2"/>
    <row r="304" s="28" customFormat="1" x14ac:dyDescent="0.2"/>
    <row r="305" s="28" customFormat="1" x14ac:dyDescent="0.2"/>
    <row r="306" s="28" customFormat="1" x14ac:dyDescent="0.2"/>
    <row r="307" s="28" customFormat="1" x14ac:dyDescent="0.2"/>
    <row r="308" s="28" customFormat="1" x14ac:dyDescent="0.2"/>
    <row r="309" s="28" customFormat="1" x14ac:dyDescent="0.2"/>
    <row r="310" s="28" customFormat="1" x14ac:dyDescent="0.2"/>
    <row r="311" s="28" customFormat="1" x14ac:dyDescent="0.2"/>
    <row r="312" s="28" customFormat="1" x14ac:dyDescent="0.2"/>
    <row r="313" s="28" customFormat="1" x14ac:dyDescent="0.2"/>
    <row r="314" s="28" customFormat="1" x14ac:dyDescent="0.2"/>
    <row r="315" s="28" customFormat="1" x14ac:dyDescent="0.2"/>
    <row r="316" s="28" customFormat="1" x14ac:dyDescent="0.2"/>
    <row r="317" s="28" customFormat="1" x14ac:dyDescent="0.2"/>
    <row r="318" s="28" customFormat="1" x14ac:dyDescent="0.2"/>
    <row r="319" s="28" customFormat="1" x14ac:dyDescent="0.2"/>
    <row r="320" s="28" customFormat="1" x14ac:dyDescent="0.2"/>
    <row r="321" s="28" customFormat="1" x14ac:dyDescent="0.2"/>
    <row r="322" s="28" customFormat="1" x14ac:dyDescent="0.2"/>
    <row r="323" s="28" customFormat="1" x14ac:dyDescent="0.2"/>
    <row r="324" s="28" customFormat="1" x14ac:dyDescent="0.2"/>
    <row r="325" s="28" customFormat="1" x14ac:dyDescent="0.2"/>
    <row r="326" s="28" customFormat="1" x14ac:dyDescent="0.2"/>
    <row r="327" s="28" customFormat="1" x14ac:dyDescent="0.2"/>
    <row r="328" s="28" customFormat="1" x14ac:dyDescent="0.2"/>
    <row r="329" s="28" customFormat="1" x14ac:dyDescent="0.2"/>
    <row r="330" s="28" customFormat="1" x14ac:dyDescent="0.2"/>
    <row r="331" s="28" customFormat="1" x14ac:dyDescent="0.2"/>
    <row r="332" s="28" customFormat="1" x14ac:dyDescent="0.2"/>
    <row r="333" s="28" customFormat="1" x14ac:dyDescent="0.2"/>
    <row r="334" s="28" customFormat="1" x14ac:dyDescent="0.2"/>
    <row r="335" s="28" customFormat="1" x14ac:dyDescent="0.2"/>
    <row r="336" s="28" customFormat="1" x14ac:dyDescent="0.2"/>
    <row r="337" s="28" customFormat="1" x14ac:dyDescent="0.2"/>
    <row r="338" s="28" customFormat="1" x14ac:dyDescent="0.2"/>
    <row r="339" s="28" customFormat="1" x14ac:dyDescent="0.2"/>
    <row r="340" s="28" customFormat="1" x14ac:dyDescent="0.2"/>
    <row r="341" s="28" customFormat="1" x14ac:dyDescent="0.2"/>
    <row r="342" s="28" customFormat="1" x14ac:dyDescent="0.2"/>
    <row r="343" s="28" customFormat="1" x14ac:dyDescent="0.2"/>
    <row r="344" s="28" customFormat="1" x14ac:dyDescent="0.2"/>
    <row r="345" s="28" customFormat="1" x14ac:dyDescent="0.2"/>
    <row r="346" s="28" customFormat="1" x14ac:dyDescent="0.2"/>
    <row r="347" s="28" customFormat="1" x14ac:dyDescent="0.2"/>
    <row r="348" s="28" customFormat="1" x14ac:dyDescent="0.2"/>
    <row r="349" s="28" customFormat="1" x14ac:dyDescent="0.2"/>
    <row r="350" s="28" customFormat="1" x14ac:dyDescent="0.2"/>
    <row r="351" s="28" customFormat="1" x14ac:dyDescent="0.2"/>
    <row r="352" s="28" customFormat="1" x14ac:dyDescent="0.2"/>
    <row r="353" s="28" customFormat="1" x14ac:dyDescent="0.2"/>
    <row r="354" s="28" customFormat="1" x14ac:dyDescent="0.2"/>
    <row r="355" s="28" customFormat="1" x14ac:dyDescent="0.2"/>
    <row r="356" s="28" customFormat="1" x14ac:dyDescent="0.2"/>
    <row r="357" s="28" customFormat="1" x14ac:dyDescent="0.2"/>
    <row r="358" s="28" customFormat="1" x14ac:dyDescent="0.2"/>
    <row r="359" s="28" customFormat="1" x14ac:dyDescent="0.2"/>
    <row r="360" s="28" customFormat="1" x14ac:dyDescent="0.2"/>
    <row r="361" s="28" customFormat="1" x14ac:dyDescent="0.2"/>
    <row r="362" s="28" customFormat="1" x14ac:dyDescent="0.2"/>
    <row r="363" s="28" customFormat="1" x14ac:dyDescent="0.2"/>
    <row r="364" s="28" customFormat="1" x14ac:dyDescent="0.2"/>
    <row r="365" s="28" customFormat="1" x14ac:dyDescent="0.2"/>
    <row r="366" s="28" customFormat="1" x14ac:dyDescent="0.2"/>
    <row r="367" s="28" customFormat="1" x14ac:dyDescent="0.2"/>
    <row r="368" s="28" customFormat="1" x14ac:dyDescent="0.2"/>
    <row r="369" s="28" customFormat="1" x14ac:dyDescent="0.2"/>
    <row r="370" s="28" customFormat="1" x14ac:dyDescent="0.2"/>
    <row r="371" s="28" customFormat="1" x14ac:dyDescent="0.2"/>
    <row r="372" s="28" customFormat="1" x14ac:dyDescent="0.2"/>
    <row r="373" s="28" customFormat="1" x14ac:dyDescent="0.2"/>
    <row r="374" s="28" customFormat="1" x14ac:dyDescent="0.2"/>
    <row r="375" s="28" customFormat="1" x14ac:dyDescent="0.2"/>
    <row r="376" s="28" customFormat="1" x14ac:dyDescent="0.2"/>
    <row r="377" s="28" customFormat="1" x14ac:dyDescent="0.2"/>
    <row r="378" s="28" customFormat="1" x14ac:dyDescent="0.2"/>
    <row r="379" s="28" customFormat="1" x14ac:dyDescent="0.2"/>
    <row r="380" s="28" customFormat="1" x14ac:dyDescent="0.2"/>
    <row r="381" s="28" customFormat="1" x14ac:dyDescent="0.2"/>
    <row r="382" s="28" customFormat="1" x14ac:dyDescent="0.2"/>
    <row r="383" s="28" customFormat="1" x14ac:dyDescent="0.2"/>
    <row r="384" s="28" customFormat="1" x14ac:dyDescent="0.2"/>
    <row r="385" s="28" customFormat="1" x14ac:dyDescent="0.2"/>
    <row r="386" s="28" customFormat="1" x14ac:dyDescent="0.2"/>
    <row r="387" s="28" customFormat="1" x14ac:dyDescent="0.2"/>
    <row r="388" s="28" customFormat="1" x14ac:dyDescent="0.2"/>
    <row r="389" s="28" customFormat="1" x14ac:dyDescent="0.2"/>
    <row r="390" s="28" customFormat="1" x14ac:dyDescent="0.2"/>
    <row r="391" s="28" customFormat="1" x14ac:dyDescent="0.2"/>
    <row r="392" s="28" customFormat="1" x14ac:dyDescent="0.2"/>
    <row r="393" s="28" customFormat="1" x14ac:dyDescent="0.2"/>
    <row r="394" s="28" customFormat="1" x14ac:dyDescent="0.2"/>
    <row r="395" s="28" customFormat="1" x14ac:dyDescent="0.2"/>
    <row r="396" s="28" customFormat="1" x14ac:dyDescent="0.2"/>
    <row r="397" s="28" customFormat="1" x14ac:dyDescent="0.2"/>
    <row r="398" s="28" customFormat="1" x14ac:dyDescent="0.2"/>
    <row r="399" s="28" customFormat="1" x14ac:dyDescent="0.2"/>
    <row r="400" s="28" customFormat="1" x14ac:dyDescent="0.2"/>
    <row r="401" s="28" customFormat="1" x14ac:dyDescent="0.2"/>
    <row r="402" s="28" customFormat="1" x14ac:dyDescent="0.2"/>
    <row r="403" s="28" customFormat="1" x14ac:dyDescent="0.2"/>
    <row r="404" s="28" customFormat="1" x14ac:dyDescent="0.2"/>
    <row r="405" s="28" customFormat="1" x14ac:dyDescent="0.2"/>
    <row r="406" s="28" customFormat="1" x14ac:dyDescent="0.2"/>
    <row r="407" s="28" customFormat="1" x14ac:dyDescent="0.2"/>
    <row r="408" s="28" customFormat="1" x14ac:dyDescent="0.2"/>
    <row r="409" s="28" customFormat="1" x14ac:dyDescent="0.2"/>
    <row r="410" s="28" customFormat="1" x14ac:dyDescent="0.2"/>
    <row r="411" s="28" customFormat="1" x14ac:dyDescent="0.2"/>
    <row r="412" s="28" customFormat="1" x14ac:dyDescent="0.2"/>
    <row r="413" s="28" customFormat="1" x14ac:dyDescent="0.2"/>
    <row r="414" s="28" customFormat="1" x14ac:dyDescent="0.2"/>
    <row r="415" s="28" customFormat="1" x14ac:dyDescent="0.2"/>
    <row r="416" s="28" customFormat="1" x14ac:dyDescent="0.2"/>
    <row r="417" s="28" customFormat="1" x14ac:dyDescent="0.2"/>
    <row r="418" s="28" customFormat="1" x14ac:dyDescent="0.2"/>
    <row r="419" s="28" customFormat="1" x14ac:dyDescent="0.2"/>
    <row r="420" s="28" customFormat="1" x14ac:dyDescent="0.2"/>
  </sheetData>
  <mergeCells count="3">
    <mergeCell ref="D8:J8"/>
    <mergeCell ref="G10:H10"/>
    <mergeCell ref="I10:J10"/>
  </mergeCells>
  <pageMargins left="0.7" right="0.7" top="0.75" bottom="0.75" header="0.3" footer="0.3"/>
  <pageSetup scale="76" orientation="portrait" r:id="rId1"/>
  <ignoredErrors>
    <ignoredError sqref="F12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39937" r:id="rId4">
          <objectPr defaultSize="0" autoPict="0" r:id="rId5">
            <anchor moveWithCells="1" sizeWithCells="1">
              <from>
                <xdr:col>0</xdr:col>
                <xdr:colOff>85725</xdr:colOff>
                <xdr:row>0</xdr:row>
                <xdr:rowOff>47625</xdr:rowOff>
              </from>
              <to>
                <xdr:col>2</xdr:col>
                <xdr:colOff>276225</xdr:colOff>
                <xdr:row>3</xdr:row>
                <xdr:rowOff>95250</xdr:rowOff>
              </to>
            </anchor>
          </objectPr>
        </oleObject>
      </mc:Choice>
      <mc:Fallback>
        <oleObject progId="MSPhotoEd.3" shapeId="3993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280"/>
  <sheetViews>
    <sheetView zoomScaleNormal="100" zoomScaleSheetLayoutView="100" workbookViewId="0">
      <selection activeCell="M4" sqref="M4"/>
    </sheetView>
  </sheetViews>
  <sheetFormatPr defaultRowHeight="12.75" x14ac:dyDescent="0.2"/>
  <cols>
    <col min="1" max="1" width="9.140625" style="28"/>
    <col min="2" max="2" width="12.85546875" style="28" bestFit="1" customWidth="1"/>
    <col min="3" max="11" width="8.5703125" style="28" customWidth="1"/>
    <col min="12" max="52" width="9.140625" style="28"/>
    <col min="53" max="16384" width="9.140625" style="9"/>
  </cols>
  <sheetData>
    <row r="1" spans="1:52" s="15" customForma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</row>
    <row r="2" spans="1:52" s="15" customForma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</row>
    <row r="3" spans="1:52" s="15" customFormat="1" x14ac:dyDescent="0.2">
      <c r="A3" s="28"/>
      <c r="B3" s="28"/>
      <c r="C3" s="28"/>
      <c r="D3" s="28"/>
      <c r="E3" s="28"/>
      <c r="F3" s="28"/>
      <c r="G3" s="28"/>
      <c r="H3" s="45"/>
      <c r="I3" s="45"/>
      <c r="J3" s="28"/>
      <c r="K3" s="33" t="s">
        <v>119</v>
      </c>
      <c r="L3" s="33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</row>
    <row r="4" spans="1:52" s="19" customFormat="1" ht="9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</row>
    <row r="5" spans="1:52" s="15" customForma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</row>
    <row r="6" spans="1:52" s="15" customForma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</row>
    <row r="7" spans="1:52" s="15" customForma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</row>
    <row r="8" spans="1:52" s="15" customFormat="1" x14ac:dyDescent="0.2">
      <c r="A8" s="28"/>
      <c r="B8" s="132">
        <v>1.05</v>
      </c>
      <c r="C8" s="270" t="s">
        <v>107</v>
      </c>
      <c r="D8" s="270"/>
      <c r="E8" s="270"/>
      <c r="F8" s="270"/>
      <c r="G8" s="270"/>
      <c r="H8" s="270"/>
      <c r="I8" s="270"/>
      <c r="J8" s="270"/>
      <c r="K8" s="270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</row>
    <row r="9" spans="1:52" s="15" customForma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</row>
    <row r="10" spans="1:52" s="15" customFormat="1" x14ac:dyDescent="0.2">
      <c r="A10" s="28"/>
      <c r="B10" s="268" t="s">
        <v>106</v>
      </c>
      <c r="C10" s="267" t="s">
        <v>105</v>
      </c>
      <c r="D10" s="267"/>
      <c r="E10" s="267"/>
      <c r="F10" s="267" t="s">
        <v>12</v>
      </c>
      <c r="G10" s="267"/>
      <c r="H10" s="267"/>
      <c r="I10" s="267" t="s">
        <v>103</v>
      </c>
      <c r="J10" s="267"/>
      <c r="K10" s="267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</row>
    <row r="11" spans="1:52" s="15" customFormat="1" x14ac:dyDescent="0.2">
      <c r="A11" s="28"/>
      <c r="B11" s="269"/>
      <c r="C11" s="124" t="s">
        <v>1</v>
      </c>
      <c r="D11" s="124" t="s">
        <v>2</v>
      </c>
      <c r="E11" s="124" t="s">
        <v>3</v>
      </c>
      <c r="F11" s="124" t="s">
        <v>1</v>
      </c>
      <c r="G11" s="124" t="s">
        <v>2</v>
      </c>
      <c r="H11" s="124" t="s">
        <v>3</v>
      </c>
      <c r="I11" s="124" t="s">
        <v>1</v>
      </c>
      <c r="J11" s="124" t="s">
        <v>2</v>
      </c>
      <c r="K11" s="124" t="s">
        <v>3</v>
      </c>
      <c r="L11" s="133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52" s="15" customFormat="1" ht="18" customHeight="1" x14ac:dyDescent="0.2">
      <c r="A12" s="28"/>
      <c r="B12" s="134"/>
      <c r="C12" s="123"/>
      <c r="D12" s="123"/>
      <c r="E12" s="123"/>
      <c r="F12" s="123"/>
      <c r="G12" s="123"/>
      <c r="H12" s="123"/>
      <c r="I12" s="123"/>
      <c r="J12" s="123"/>
      <c r="K12" s="123"/>
      <c r="L12" s="133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52" s="15" customFormat="1" ht="18" customHeight="1" x14ac:dyDescent="0.2">
      <c r="A13" s="28"/>
      <c r="B13" s="135" t="s">
        <v>1</v>
      </c>
      <c r="C13" s="136">
        <f>SUM(C15:C36)</f>
        <v>55036.000008243223</v>
      </c>
      <c r="D13" s="136">
        <f t="shared" ref="D13:K13" si="0">SUM(D15:D36)</f>
        <v>27218.128474083718</v>
      </c>
      <c r="E13" s="136">
        <f t="shared" si="0"/>
        <v>27817.87153415869</v>
      </c>
      <c r="F13" s="136">
        <f t="shared" si="0"/>
        <v>30979.197063679007</v>
      </c>
      <c r="G13" s="136">
        <f t="shared" si="0"/>
        <v>14908.193651233907</v>
      </c>
      <c r="H13" s="136">
        <f t="shared" si="0"/>
        <v>16071.003412444892</v>
      </c>
      <c r="I13" s="136">
        <f t="shared" si="0"/>
        <v>24056.802944563107</v>
      </c>
      <c r="J13" s="136">
        <f t="shared" si="0"/>
        <v>12309.934822848996</v>
      </c>
      <c r="K13" s="136">
        <f t="shared" si="0"/>
        <v>11746.868121712969</v>
      </c>
      <c r="L13" s="133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52" s="15" customFormat="1" ht="18" customHeight="1" x14ac:dyDescent="0.2">
      <c r="A14" s="28"/>
      <c r="B14" s="135"/>
      <c r="C14" s="136"/>
      <c r="D14" s="136"/>
      <c r="E14" s="136"/>
      <c r="F14" s="136"/>
      <c r="G14" s="136"/>
      <c r="H14" s="136"/>
      <c r="I14" s="136"/>
      <c r="J14" s="136"/>
      <c r="K14" s="136"/>
      <c r="L14" s="133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52" s="15" customFormat="1" ht="18" customHeight="1" x14ac:dyDescent="0.2">
      <c r="A15" s="28"/>
      <c r="B15" s="28" t="s">
        <v>104</v>
      </c>
      <c r="C15" s="137">
        <v>781.53137137299552</v>
      </c>
      <c r="D15" s="137">
        <v>386.51013742999879</v>
      </c>
      <c r="E15" s="137">
        <v>395.02123394299866</v>
      </c>
      <c r="F15" s="137">
        <v>485.78401771399882</v>
      </c>
      <c r="G15" s="137">
        <v>253.65847786800003</v>
      </c>
      <c r="H15" s="137">
        <v>232.12553984599998</v>
      </c>
      <c r="I15" s="137">
        <v>295.74735365899863</v>
      </c>
      <c r="J15" s="137">
        <v>132.85165956199992</v>
      </c>
      <c r="K15" s="137">
        <v>162.89569409700005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52" s="15" customFormat="1" ht="18" customHeight="1" x14ac:dyDescent="0.2">
      <c r="A16" s="28"/>
      <c r="B16" s="138" t="s">
        <v>128</v>
      </c>
      <c r="C16" s="137">
        <v>2928.1408668711647</v>
      </c>
      <c r="D16" s="137">
        <v>1532.4395356939854</v>
      </c>
      <c r="E16" s="137">
        <v>1395.7013311769865</v>
      </c>
      <c r="F16" s="137">
        <v>2112.6552824449795</v>
      </c>
      <c r="G16" s="137">
        <v>1079.0483984189948</v>
      </c>
      <c r="H16" s="137">
        <v>1033.6068840259945</v>
      </c>
      <c r="I16" s="137">
        <v>815.48558442599438</v>
      </c>
      <c r="J16" s="137">
        <v>453.39113727499699</v>
      </c>
      <c r="K16" s="137">
        <v>362.09444715099801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52" s="15" customFormat="1" ht="18" customHeight="1" x14ac:dyDescent="0.2">
      <c r="A17" s="28"/>
      <c r="B17" s="138" t="s">
        <v>86</v>
      </c>
      <c r="C17" s="137">
        <v>3246.3712404652397</v>
      </c>
      <c r="D17" s="137">
        <v>1572.897148489986</v>
      </c>
      <c r="E17" s="137">
        <v>1673.474091974985</v>
      </c>
      <c r="F17" s="137">
        <v>2536.2752391990448</v>
      </c>
      <c r="G17" s="137">
        <v>1227.046962638989</v>
      </c>
      <c r="H17" s="137">
        <v>1309.2282765599887</v>
      </c>
      <c r="I17" s="137">
        <v>710.09600126599526</v>
      </c>
      <c r="J17" s="137">
        <v>345.85018585099823</v>
      </c>
      <c r="K17" s="137">
        <v>364.24581541499799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52" s="15" customFormat="1" ht="18" customHeight="1" x14ac:dyDescent="0.2">
      <c r="A18" s="28"/>
      <c r="B18" s="138" t="s">
        <v>87</v>
      </c>
      <c r="C18" s="137">
        <v>3012.2270005491473</v>
      </c>
      <c r="D18" s="137">
        <v>1586.1673043619849</v>
      </c>
      <c r="E18" s="137">
        <v>1426.0596961869874</v>
      </c>
      <c r="F18" s="137">
        <v>2535.5429991530314</v>
      </c>
      <c r="G18" s="137">
        <v>1330.5054148299873</v>
      </c>
      <c r="H18" s="137">
        <v>1205.037584322989</v>
      </c>
      <c r="I18" s="137">
        <v>476.68400139599703</v>
      </c>
      <c r="J18" s="137">
        <v>255.66188953199946</v>
      </c>
      <c r="K18" s="137">
        <v>221.02211186399984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52" s="15" customFormat="1" ht="18" customHeight="1" x14ac:dyDescent="0.2">
      <c r="A19" s="28"/>
      <c r="B19" s="138" t="s">
        <v>72</v>
      </c>
      <c r="C19" s="137">
        <v>2823.3716337140927</v>
      </c>
      <c r="D19" s="137">
        <v>1430.9178230469881</v>
      </c>
      <c r="E19" s="137">
        <v>1392.4538106669879</v>
      </c>
      <c r="F19" s="137">
        <v>2482.8974430480139</v>
      </c>
      <c r="G19" s="137">
        <v>1250.0756536549898</v>
      </c>
      <c r="H19" s="137">
        <v>1232.8217893929893</v>
      </c>
      <c r="I19" s="137">
        <v>340.47419066599861</v>
      </c>
      <c r="J19" s="137">
        <v>180.84216939199996</v>
      </c>
      <c r="K19" s="137">
        <v>159.63202127399992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52" s="15" customFormat="1" ht="18" customHeight="1" x14ac:dyDescent="0.2">
      <c r="A20" s="28"/>
      <c r="B20" s="138" t="s">
        <v>74</v>
      </c>
      <c r="C20" s="137">
        <v>2934.1936686141544</v>
      </c>
      <c r="D20" s="137">
        <v>1390.2641986259887</v>
      </c>
      <c r="E20" s="137">
        <v>1543.9294699879863</v>
      </c>
      <c r="F20" s="137">
        <v>1919.3184033539837</v>
      </c>
      <c r="G20" s="137">
        <v>939.33701662299563</v>
      </c>
      <c r="H20" s="137">
        <v>979.98138673099527</v>
      </c>
      <c r="I20" s="137">
        <v>1014.8752652599936</v>
      </c>
      <c r="J20" s="137">
        <v>450.92718200299743</v>
      </c>
      <c r="K20" s="137">
        <v>563.94808325699728</v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52" s="15" customFormat="1" ht="18" customHeight="1" x14ac:dyDescent="0.2">
      <c r="A21" s="28"/>
      <c r="B21" s="138"/>
      <c r="C21" s="137"/>
      <c r="D21" s="137"/>
      <c r="E21" s="137"/>
      <c r="F21" s="137"/>
      <c r="G21" s="137"/>
      <c r="H21" s="137"/>
      <c r="I21" s="137"/>
      <c r="J21" s="137"/>
      <c r="K21" s="137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52" s="15" customFormat="1" ht="18" customHeight="1" x14ac:dyDescent="0.2">
      <c r="A22" s="28"/>
      <c r="B22" s="138" t="s">
        <v>75</v>
      </c>
      <c r="C22" s="137">
        <v>4989.8192577872869</v>
      </c>
      <c r="D22" s="137">
        <v>2419.4462383370706</v>
      </c>
      <c r="E22" s="137">
        <v>2570.3730194501054</v>
      </c>
      <c r="F22" s="137">
        <v>1788.5697677069822</v>
      </c>
      <c r="G22" s="137">
        <v>872.05654862899587</v>
      </c>
      <c r="H22" s="137">
        <v>916.51321907799547</v>
      </c>
      <c r="I22" s="137">
        <v>3201.2494900802553</v>
      </c>
      <c r="J22" s="137">
        <v>1547.3896897079881</v>
      </c>
      <c r="K22" s="137">
        <v>1653.859800371994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52" s="15" customFormat="1" ht="18" customHeight="1" x14ac:dyDescent="0.2">
      <c r="A23" s="28"/>
      <c r="B23" s="138" t="s">
        <v>76</v>
      </c>
      <c r="C23" s="137">
        <v>5861.6208425810437</v>
      </c>
      <c r="D23" s="137">
        <v>2927.6968240582096</v>
      </c>
      <c r="E23" s="137">
        <v>2933.9240185232061</v>
      </c>
      <c r="F23" s="137">
        <v>1769.4615521309838</v>
      </c>
      <c r="G23" s="137">
        <v>823.79465958099638</v>
      </c>
      <c r="H23" s="137">
        <v>945.66689254999517</v>
      </c>
      <c r="I23" s="137">
        <v>4092.1592904502309</v>
      </c>
      <c r="J23" s="137">
        <v>2103.9021644770164</v>
      </c>
      <c r="K23" s="137">
        <v>1988.2571259730146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52" s="15" customFormat="1" ht="18" customHeight="1" x14ac:dyDescent="0.2">
      <c r="A24" s="28"/>
      <c r="B24" s="138" t="s">
        <v>77</v>
      </c>
      <c r="C24" s="137">
        <v>6322.4825903870678</v>
      </c>
      <c r="D24" s="137">
        <v>3131.5977010442521</v>
      </c>
      <c r="E24" s="137">
        <v>3190.8848893432455</v>
      </c>
      <c r="F24" s="137">
        <v>2320.8687772619937</v>
      </c>
      <c r="G24" s="137">
        <v>1014.0686733259953</v>
      </c>
      <c r="H24" s="137">
        <v>1306.8001039359874</v>
      </c>
      <c r="I24" s="137">
        <v>4001.6138131252715</v>
      </c>
      <c r="J24" s="137">
        <v>2117.5290277180111</v>
      </c>
      <c r="K24" s="137">
        <v>1884.0847854070005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52" s="15" customFormat="1" ht="18" customHeight="1" x14ac:dyDescent="0.2">
      <c r="A25" s="28"/>
      <c r="B25" s="138" t="s">
        <v>78</v>
      </c>
      <c r="C25" s="137">
        <v>5966.9538028462421</v>
      </c>
      <c r="D25" s="137">
        <v>3056.7758575122275</v>
      </c>
      <c r="E25" s="137">
        <v>2910.1779453341692</v>
      </c>
      <c r="F25" s="137">
        <v>2544.970680650044</v>
      </c>
      <c r="G25" s="137">
        <v>1196.8393445969887</v>
      </c>
      <c r="H25" s="137">
        <v>1348.1313360529887</v>
      </c>
      <c r="I25" s="137">
        <v>3421.9831221962859</v>
      </c>
      <c r="J25" s="137">
        <v>1859.9365129150053</v>
      </c>
      <c r="K25" s="137">
        <v>1562.0466092809854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52" s="15" customFormat="1" ht="18" customHeight="1" x14ac:dyDescent="0.2">
      <c r="A26" s="28"/>
      <c r="B26" s="138" t="s">
        <v>79</v>
      </c>
      <c r="C26" s="137">
        <v>5015.6781803153845</v>
      </c>
      <c r="D26" s="137">
        <v>2463.8555123530555</v>
      </c>
      <c r="E26" s="137">
        <v>2551.8226679620739</v>
      </c>
      <c r="F26" s="137">
        <v>2476.973552992024</v>
      </c>
      <c r="G26" s="137">
        <v>1176.8433220959894</v>
      </c>
      <c r="H26" s="137">
        <v>1300.1302308959894</v>
      </c>
      <c r="I26" s="137">
        <v>2538.7046273231058</v>
      </c>
      <c r="J26" s="137">
        <v>1287.0121902569895</v>
      </c>
      <c r="K26" s="137">
        <v>1251.6924370659892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</row>
    <row r="27" spans="1:52" s="15" customFormat="1" ht="18" customHeight="1" x14ac:dyDescent="0.2">
      <c r="A27" s="28"/>
      <c r="B27" s="138"/>
      <c r="C27" s="137"/>
      <c r="D27" s="137"/>
      <c r="E27" s="137"/>
      <c r="F27" s="137"/>
      <c r="G27" s="137"/>
      <c r="H27" s="137"/>
      <c r="I27" s="137"/>
      <c r="J27" s="137"/>
      <c r="K27" s="137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52" s="15" customFormat="1" ht="18" customHeight="1" x14ac:dyDescent="0.2">
      <c r="A28" s="28"/>
      <c r="B28" s="138" t="s">
        <v>88</v>
      </c>
      <c r="C28" s="137">
        <v>3784.226423346362</v>
      </c>
      <c r="D28" s="137">
        <v>1801.3652040519848</v>
      </c>
      <c r="E28" s="137">
        <v>1982.8612192939815</v>
      </c>
      <c r="F28" s="137">
        <v>2152.1756451039596</v>
      </c>
      <c r="G28" s="137">
        <v>1003.6036085549954</v>
      </c>
      <c r="H28" s="137">
        <v>1148.572036548991</v>
      </c>
      <c r="I28" s="137">
        <v>1632.050778241985</v>
      </c>
      <c r="J28" s="137">
        <v>797.76159549699491</v>
      </c>
      <c r="K28" s="137">
        <v>834.28918274499551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52" s="15" customFormat="1" ht="18" customHeight="1" x14ac:dyDescent="0.2">
      <c r="A29" s="28"/>
      <c r="B29" s="138" t="s">
        <v>89</v>
      </c>
      <c r="C29" s="137">
        <v>2657.4074916720724</v>
      </c>
      <c r="D29" s="137">
        <v>1256.6480183249887</v>
      </c>
      <c r="E29" s="137">
        <v>1400.759473346988</v>
      </c>
      <c r="F29" s="137">
        <v>1859.8335290049827</v>
      </c>
      <c r="G29" s="137">
        <v>860.84325104299649</v>
      </c>
      <c r="H29" s="137">
        <v>998.99027796199584</v>
      </c>
      <c r="I29" s="137">
        <v>797.57396266699561</v>
      </c>
      <c r="J29" s="137">
        <v>395.80476728199801</v>
      </c>
      <c r="K29" s="137">
        <v>401.769195384998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52" s="15" customFormat="1" ht="18" customHeight="1" x14ac:dyDescent="0.2">
      <c r="A30" s="28"/>
      <c r="B30" s="138" t="s">
        <v>90</v>
      </c>
      <c r="C30" s="137">
        <v>1726.6419044589848</v>
      </c>
      <c r="D30" s="137">
        <v>889.04204946999585</v>
      </c>
      <c r="E30" s="137">
        <v>837.59985498899687</v>
      </c>
      <c r="F30" s="137">
        <v>1335.368686465989</v>
      </c>
      <c r="G30" s="137">
        <v>671.29867884799762</v>
      </c>
      <c r="H30" s="137">
        <v>664.07000761799793</v>
      </c>
      <c r="I30" s="137">
        <v>391.27321799299841</v>
      </c>
      <c r="J30" s="137">
        <v>217.74337062200001</v>
      </c>
      <c r="K30" s="137">
        <v>173.52984737099996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52" s="15" customFormat="1" ht="18" customHeight="1" x14ac:dyDescent="0.2">
      <c r="A31" s="28"/>
      <c r="B31" s="139" t="s">
        <v>91</v>
      </c>
      <c r="C31" s="137">
        <v>1075.8270053679953</v>
      </c>
      <c r="D31" s="137">
        <v>547.5882798159987</v>
      </c>
      <c r="E31" s="137">
        <v>528.23872555199796</v>
      </c>
      <c r="F31" s="137">
        <v>913.43634027099642</v>
      </c>
      <c r="G31" s="137">
        <v>463.93901028999818</v>
      </c>
      <c r="H31" s="137">
        <v>449.49732998099796</v>
      </c>
      <c r="I31" s="137">
        <v>162.39066509699995</v>
      </c>
      <c r="J31" s="137">
        <v>83.649269525999941</v>
      </c>
      <c r="K31" s="137">
        <v>78.741395570999956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52" s="15" customFormat="1" ht="18" customHeight="1" x14ac:dyDescent="0.2">
      <c r="A32" s="28"/>
      <c r="B32" s="139" t="s">
        <v>81</v>
      </c>
      <c r="C32" s="137">
        <v>732.41852328199786</v>
      </c>
      <c r="D32" s="137">
        <v>337.97632454399917</v>
      </c>
      <c r="E32" s="137">
        <v>394.44219873799875</v>
      </c>
      <c r="F32" s="137">
        <v>667.11503706399822</v>
      </c>
      <c r="G32" s="137">
        <v>305.34820847599934</v>
      </c>
      <c r="H32" s="137">
        <v>361.76682858799904</v>
      </c>
      <c r="I32" s="137">
        <v>65.303486217999961</v>
      </c>
      <c r="J32" s="137">
        <v>32.628116068000011</v>
      </c>
      <c r="K32" s="137">
        <v>32.675370150000006</v>
      </c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5" customFormat="1" ht="18" customHeight="1" x14ac:dyDescent="0.2">
      <c r="A33" s="28"/>
      <c r="B33" s="139"/>
      <c r="C33" s="137"/>
      <c r="D33" s="137"/>
      <c r="E33" s="137"/>
      <c r="F33" s="137"/>
      <c r="G33" s="137"/>
      <c r="H33" s="137"/>
      <c r="I33" s="137"/>
      <c r="J33" s="137"/>
      <c r="K33" s="137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5" customFormat="1" ht="18" customHeight="1" x14ac:dyDescent="0.2">
      <c r="A34" s="28"/>
      <c r="B34" s="139" t="s">
        <v>82</v>
      </c>
      <c r="C34" s="137">
        <v>534.00672166799802</v>
      </c>
      <c r="D34" s="137">
        <v>250.0507054550001</v>
      </c>
      <c r="E34" s="137">
        <v>283.95601621299937</v>
      </c>
      <c r="F34" s="137">
        <v>485.98072468999749</v>
      </c>
      <c r="G34" s="137">
        <v>226.53012249500009</v>
      </c>
      <c r="H34" s="137">
        <v>259.4506021950001</v>
      </c>
      <c r="I34" s="137">
        <v>48.025996977999981</v>
      </c>
      <c r="J34" s="137">
        <v>23.520582960000006</v>
      </c>
      <c r="K34" s="137">
        <v>24.50541401800001</v>
      </c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5" customFormat="1" ht="18" customHeight="1" x14ac:dyDescent="0.2">
      <c r="A35" s="28"/>
      <c r="B35" s="139" t="s">
        <v>83</v>
      </c>
      <c r="C35" s="137">
        <v>365.37840989599903</v>
      </c>
      <c r="D35" s="137">
        <v>148.13220923499986</v>
      </c>
      <c r="E35" s="137">
        <v>217.24620066100007</v>
      </c>
      <c r="F35" s="137">
        <v>334.71823928999908</v>
      </c>
      <c r="G35" s="137">
        <v>131.76432455599982</v>
      </c>
      <c r="H35" s="137">
        <v>202.95391473400008</v>
      </c>
      <c r="I35" s="137">
        <v>30.660170606000008</v>
      </c>
      <c r="J35" s="137">
        <v>16.367884679000003</v>
      </c>
      <c r="K35" s="137">
        <v>14.292285927000002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5" customFormat="1" ht="18" customHeight="1" x14ac:dyDescent="0.2">
      <c r="A36" s="28"/>
      <c r="B36" s="140" t="s">
        <v>84</v>
      </c>
      <c r="C36" s="75">
        <v>277.70307304799951</v>
      </c>
      <c r="D36" s="75">
        <v>88.757402232999908</v>
      </c>
      <c r="E36" s="75">
        <v>188.94567081500006</v>
      </c>
      <c r="F36" s="75">
        <v>257.25114613400007</v>
      </c>
      <c r="G36" s="75">
        <v>81.591974707999967</v>
      </c>
      <c r="H36" s="75">
        <v>175.65917142600006</v>
      </c>
      <c r="I36" s="75">
        <v>20.451926914000005</v>
      </c>
      <c r="J36" s="75">
        <v>7.1654275250000001</v>
      </c>
      <c r="K36" s="75">
        <v>13.286499388999999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5" customForma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5" customFormat="1" x14ac:dyDescent="0.2">
      <c r="A38" s="28"/>
      <c r="B38" s="74" t="s">
        <v>39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5" customForma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5" customForma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5" customForma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5" customForma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5" customForma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5" customFormat="1" ht="15" x14ac:dyDescent="0.25">
      <c r="A44" s="27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5" customFormat="1" x14ac:dyDescent="0.2">
      <c r="A45" s="28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5" customForma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5" customForma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5" customForma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5" customForma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5" customForma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5" customForma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5" customForma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5" customFormat="1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5" customForma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5" customFormat="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2" customFormat="1" ht="12.75" customHeight="1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</row>
    <row r="57" spans="1:52" s="28" customFormat="1" x14ac:dyDescent="0.2"/>
    <row r="58" spans="1:52" s="28" customFormat="1" x14ac:dyDescent="0.2"/>
    <row r="59" spans="1:52" s="28" customFormat="1" x14ac:dyDescent="0.2"/>
    <row r="60" spans="1:52" s="28" customFormat="1" x14ac:dyDescent="0.2"/>
    <row r="61" spans="1:52" s="28" customFormat="1" x14ac:dyDescent="0.2"/>
    <row r="62" spans="1:52" s="28" customFormat="1" x14ac:dyDescent="0.2"/>
    <row r="63" spans="1:52" s="28" customFormat="1" x14ac:dyDescent="0.2"/>
    <row r="64" spans="1:52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  <row r="110" s="28" customFormat="1" x14ac:dyDescent="0.2"/>
    <row r="111" s="28" customFormat="1" x14ac:dyDescent="0.2"/>
    <row r="112" s="28" customFormat="1" x14ac:dyDescent="0.2"/>
    <row r="113" s="28" customFormat="1" x14ac:dyDescent="0.2"/>
    <row r="114" s="28" customFormat="1" x14ac:dyDescent="0.2"/>
    <row r="115" s="28" customFormat="1" x14ac:dyDescent="0.2"/>
    <row r="116" s="28" customFormat="1" x14ac:dyDescent="0.2"/>
    <row r="117" s="28" customFormat="1" x14ac:dyDescent="0.2"/>
    <row r="118" s="28" customFormat="1" x14ac:dyDescent="0.2"/>
    <row r="119" s="28" customFormat="1" x14ac:dyDescent="0.2"/>
    <row r="120" s="28" customFormat="1" x14ac:dyDescent="0.2"/>
    <row r="121" s="28" customFormat="1" x14ac:dyDescent="0.2"/>
    <row r="122" s="28" customFormat="1" x14ac:dyDescent="0.2"/>
    <row r="123" s="28" customFormat="1" x14ac:dyDescent="0.2"/>
    <row r="124" s="28" customFormat="1" x14ac:dyDescent="0.2"/>
    <row r="125" s="28" customFormat="1" x14ac:dyDescent="0.2"/>
    <row r="126" s="28" customFormat="1" x14ac:dyDescent="0.2"/>
    <row r="127" s="28" customFormat="1" x14ac:dyDescent="0.2"/>
    <row r="128" s="28" customFormat="1" x14ac:dyDescent="0.2"/>
    <row r="129" s="28" customFormat="1" x14ac:dyDescent="0.2"/>
    <row r="130" s="28" customFormat="1" x14ac:dyDescent="0.2"/>
    <row r="131" s="28" customFormat="1" x14ac:dyDescent="0.2"/>
    <row r="132" s="28" customFormat="1" x14ac:dyDescent="0.2"/>
    <row r="133" s="28" customFormat="1" x14ac:dyDescent="0.2"/>
    <row r="134" s="28" customFormat="1" x14ac:dyDescent="0.2"/>
    <row r="135" s="28" customFormat="1" x14ac:dyDescent="0.2"/>
    <row r="136" s="28" customFormat="1" x14ac:dyDescent="0.2"/>
    <row r="137" s="28" customFormat="1" x14ac:dyDescent="0.2"/>
    <row r="138" s="28" customFormat="1" x14ac:dyDescent="0.2"/>
    <row r="139" s="28" customFormat="1" x14ac:dyDescent="0.2"/>
    <row r="140" s="28" customFormat="1" x14ac:dyDescent="0.2"/>
    <row r="141" s="28" customFormat="1" x14ac:dyDescent="0.2"/>
    <row r="142" s="28" customFormat="1" x14ac:dyDescent="0.2"/>
    <row r="143" s="28" customFormat="1" x14ac:dyDescent="0.2"/>
    <row r="144" s="28" customFormat="1" x14ac:dyDescent="0.2"/>
    <row r="145" s="28" customFormat="1" x14ac:dyDescent="0.2"/>
    <row r="146" s="28" customFormat="1" x14ac:dyDescent="0.2"/>
    <row r="147" s="28" customFormat="1" x14ac:dyDescent="0.2"/>
    <row r="148" s="28" customFormat="1" x14ac:dyDescent="0.2"/>
    <row r="149" s="28" customFormat="1" x14ac:dyDescent="0.2"/>
    <row r="150" s="28" customFormat="1" x14ac:dyDescent="0.2"/>
    <row r="151" s="28" customFormat="1" x14ac:dyDescent="0.2"/>
    <row r="152" s="28" customFormat="1" x14ac:dyDescent="0.2"/>
    <row r="153" s="28" customFormat="1" x14ac:dyDescent="0.2"/>
    <row r="154" s="28" customFormat="1" x14ac:dyDescent="0.2"/>
    <row r="155" s="28" customFormat="1" x14ac:dyDescent="0.2"/>
    <row r="156" s="28" customFormat="1" x14ac:dyDescent="0.2"/>
    <row r="157" s="28" customFormat="1" x14ac:dyDescent="0.2"/>
    <row r="158" s="28" customFormat="1" x14ac:dyDescent="0.2"/>
    <row r="159" s="28" customFormat="1" x14ac:dyDescent="0.2"/>
    <row r="160" s="28" customFormat="1" x14ac:dyDescent="0.2"/>
    <row r="161" s="28" customFormat="1" x14ac:dyDescent="0.2"/>
    <row r="162" s="28" customFormat="1" x14ac:dyDescent="0.2"/>
    <row r="163" s="28" customFormat="1" x14ac:dyDescent="0.2"/>
    <row r="164" s="28" customFormat="1" x14ac:dyDescent="0.2"/>
    <row r="165" s="28" customFormat="1" x14ac:dyDescent="0.2"/>
    <row r="166" s="28" customFormat="1" x14ac:dyDescent="0.2"/>
    <row r="167" s="28" customFormat="1" x14ac:dyDescent="0.2"/>
    <row r="168" s="28" customFormat="1" x14ac:dyDescent="0.2"/>
    <row r="169" s="28" customFormat="1" x14ac:dyDescent="0.2"/>
    <row r="170" s="28" customFormat="1" x14ac:dyDescent="0.2"/>
    <row r="171" s="28" customFormat="1" x14ac:dyDescent="0.2"/>
    <row r="172" s="28" customFormat="1" x14ac:dyDescent="0.2"/>
    <row r="173" s="28" customFormat="1" x14ac:dyDescent="0.2"/>
    <row r="174" s="28" customFormat="1" x14ac:dyDescent="0.2"/>
    <row r="175" s="28" customFormat="1" x14ac:dyDescent="0.2"/>
    <row r="176" s="28" customFormat="1" x14ac:dyDescent="0.2"/>
    <row r="177" s="28" customFormat="1" x14ac:dyDescent="0.2"/>
    <row r="178" s="28" customFormat="1" x14ac:dyDescent="0.2"/>
    <row r="179" s="28" customFormat="1" x14ac:dyDescent="0.2"/>
    <row r="180" s="28" customFormat="1" x14ac:dyDescent="0.2"/>
    <row r="181" s="28" customFormat="1" x14ac:dyDescent="0.2"/>
    <row r="182" s="28" customFormat="1" x14ac:dyDescent="0.2"/>
    <row r="183" s="28" customFormat="1" x14ac:dyDescent="0.2"/>
    <row r="184" s="28" customFormat="1" x14ac:dyDescent="0.2"/>
    <row r="185" s="28" customFormat="1" x14ac:dyDescent="0.2"/>
    <row r="186" s="28" customFormat="1" x14ac:dyDescent="0.2"/>
    <row r="187" s="28" customFormat="1" x14ac:dyDescent="0.2"/>
    <row r="188" s="28" customFormat="1" x14ac:dyDescent="0.2"/>
    <row r="189" s="28" customFormat="1" x14ac:dyDescent="0.2"/>
    <row r="190" s="28" customFormat="1" x14ac:dyDescent="0.2"/>
    <row r="191" s="28" customFormat="1" x14ac:dyDescent="0.2"/>
    <row r="192" s="28" customFormat="1" x14ac:dyDescent="0.2"/>
    <row r="193" s="28" customFormat="1" x14ac:dyDescent="0.2"/>
    <row r="194" s="28" customFormat="1" x14ac:dyDescent="0.2"/>
    <row r="195" s="28" customFormat="1" x14ac:dyDescent="0.2"/>
    <row r="196" s="28" customFormat="1" x14ac:dyDescent="0.2"/>
    <row r="197" s="28" customFormat="1" x14ac:dyDescent="0.2"/>
    <row r="198" s="28" customFormat="1" x14ac:dyDescent="0.2"/>
    <row r="199" s="28" customFormat="1" x14ac:dyDescent="0.2"/>
    <row r="200" s="28" customFormat="1" x14ac:dyDescent="0.2"/>
    <row r="201" s="28" customFormat="1" x14ac:dyDescent="0.2"/>
    <row r="202" s="28" customFormat="1" x14ac:dyDescent="0.2"/>
    <row r="203" s="28" customFormat="1" x14ac:dyDescent="0.2"/>
    <row r="204" s="28" customFormat="1" x14ac:dyDescent="0.2"/>
    <row r="205" s="28" customFormat="1" x14ac:dyDescent="0.2"/>
    <row r="206" s="28" customFormat="1" x14ac:dyDescent="0.2"/>
    <row r="207" s="28" customFormat="1" x14ac:dyDescent="0.2"/>
    <row r="208" s="28" customFormat="1" x14ac:dyDescent="0.2"/>
    <row r="209" s="28" customFormat="1" x14ac:dyDescent="0.2"/>
    <row r="210" s="28" customFormat="1" x14ac:dyDescent="0.2"/>
    <row r="211" s="28" customFormat="1" x14ac:dyDescent="0.2"/>
    <row r="212" s="28" customFormat="1" x14ac:dyDescent="0.2"/>
    <row r="213" s="28" customFormat="1" x14ac:dyDescent="0.2"/>
    <row r="214" s="28" customFormat="1" x14ac:dyDescent="0.2"/>
    <row r="215" s="28" customFormat="1" x14ac:dyDescent="0.2"/>
    <row r="216" s="28" customFormat="1" x14ac:dyDescent="0.2"/>
    <row r="217" s="28" customFormat="1" x14ac:dyDescent="0.2"/>
    <row r="218" s="28" customFormat="1" x14ac:dyDescent="0.2"/>
    <row r="219" s="28" customFormat="1" x14ac:dyDescent="0.2"/>
    <row r="220" s="28" customFormat="1" x14ac:dyDescent="0.2"/>
    <row r="221" s="28" customFormat="1" x14ac:dyDescent="0.2"/>
    <row r="222" s="28" customFormat="1" x14ac:dyDescent="0.2"/>
    <row r="223" s="28" customFormat="1" x14ac:dyDescent="0.2"/>
    <row r="224" s="28" customFormat="1" x14ac:dyDescent="0.2"/>
    <row r="225" s="28" customFormat="1" x14ac:dyDescent="0.2"/>
    <row r="226" s="28" customFormat="1" x14ac:dyDescent="0.2"/>
    <row r="227" s="28" customFormat="1" x14ac:dyDescent="0.2"/>
    <row r="228" s="28" customFormat="1" x14ac:dyDescent="0.2"/>
    <row r="229" s="28" customFormat="1" x14ac:dyDescent="0.2"/>
    <row r="230" s="28" customFormat="1" x14ac:dyDescent="0.2"/>
    <row r="231" s="28" customFormat="1" x14ac:dyDescent="0.2"/>
    <row r="232" s="28" customFormat="1" x14ac:dyDescent="0.2"/>
    <row r="233" s="28" customFormat="1" x14ac:dyDescent="0.2"/>
    <row r="234" s="28" customFormat="1" x14ac:dyDescent="0.2"/>
    <row r="235" s="28" customFormat="1" x14ac:dyDescent="0.2"/>
    <row r="236" s="28" customFormat="1" x14ac:dyDescent="0.2"/>
    <row r="237" s="28" customFormat="1" x14ac:dyDescent="0.2"/>
    <row r="238" s="28" customFormat="1" x14ac:dyDescent="0.2"/>
    <row r="239" s="28" customFormat="1" x14ac:dyDescent="0.2"/>
    <row r="240" s="28" customFormat="1" x14ac:dyDescent="0.2"/>
    <row r="241" s="28" customFormat="1" x14ac:dyDescent="0.2"/>
    <row r="242" s="28" customFormat="1" x14ac:dyDescent="0.2"/>
    <row r="243" s="28" customFormat="1" x14ac:dyDescent="0.2"/>
    <row r="244" s="28" customFormat="1" x14ac:dyDescent="0.2"/>
    <row r="245" s="28" customFormat="1" x14ac:dyDescent="0.2"/>
    <row r="246" s="28" customFormat="1" x14ac:dyDescent="0.2"/>
    <row r="247" s="28" customFormat="1" x14ac:dyDescent="0.2"/>
    <row r="248" s="28" customFormat="1" x14ac:dyDescent="0.2"/>
    <row r="249" s="28" customFormat="1" x14ac:dyDescent="0.2"/>
    <row r="250" s="28" customFormat="1" x14ac:dyDescent="0.2"/>
    <row r="251" s="28" customFormat="1" x14ac:dyDescent="0.2"/>
    <row r="252" s="28" customFormat="1" x14ac:dyDescent="0.2"/>
    <row r="253" s="28" customFormat="1" x14ac:dyDescent="0.2"/>
    <row r="254" s="28" customFormat="1" x14ac:dyDescent="0.2"/>
    <row r="255" s="28" customFormat="1" x14ac:dyDescent="0.2"/>
    <row r="256" s="28" customFormat="1" x14ac:dyDescent="0.2"/>
    <row r="257" s="28" customFormat="1" x14ac:dyDescent="0.2"/>
    <row r="258" s="28" customFormat="1" x14ac:dyDescent="0.2"/>
    <row r="259" s="28" customFormat="1" x14ac:dyDescent="0.2"/>
    <row r="260" s="28" customFormat="1" x14ac:dyDescent="0.2"/>
    <row r="261" s="28" customFormat="1" x14ac:dyDescent="0.2"/>
    <row r="262" s="28" customFormat="1" x14ac:dyDescent="0.2"/>
    <row r="263" s="28" customFormat="1" x14ac:dyDescent="0.2"/>
    <row r="264" s="28" customFormat="1" x14ac:dyDescent="0.2"/>
    <row r="265" s="28" customFormat="1" x14ac:dyDescent="0.2"/>
    <row r="266" s="28" customFormat="1" x14ac:dyDescent="0.2"/>
    <row r="267" s="28" customFormat="1" x14ac:dyDescent="0.2"/>
    <row r="268" s="28" customFormat="1" x14ac:dyDescent="0.2"/>
    <row r="269" s="28" customFormat="1" x14ac:dyDescent="0.2"/>
    <row r="270" s="28" customFormat="1" x14ac:dyDescent="0.2"/>
    <row r="271" s="28" customFormat="1" x14ac:dyDescent="0.2"/>
    <row r="272" s="28" customFormat="1" x14ac:dyDescent="0.2"/>
    <row r="273" s="28" customFormat="1" x14ac:dyDescent="0.2"/>
    <row r="274" s="28" customFormat="1" x14ac:dyDescent="0.2"/>
    <row r="275" s="28" customFormat="1" x14ac:dyDescent="0.2"/>
    <row r="276" s="28" customFormat="1" x14ac:dyDescent="0.2"/>
    <row r="277" s="28" customFormat="1" x14ac:dyDescent="0.2"/>
    <row r="278" s="28" customFormat="1" x14ac:dyDescent="0.2"/>
    <row r="279" s="28" customFormat="1" x14ac:dyDescent="0.2"/>
    <row r="280" s="28" customFormat="1" x14ac:dyDescent="0.2"/>
  </sheetData>
  <mergeCells count="5">
    <mergeCell ref="C10:E10"/>
    <mergeCell ref="B10:B11"/>
    <mergeCell ref="C8:K8"/>
    <mergeCell ref="F10:H10"/>
    <mergeCell ref="I10:K10"/>
  </mergeCells>
  <pageMargins left="0.7" right="0.7" top="0.75" bottom="0.75" header="0.3" footer="0.3"/>
  <pageSetup scale="8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4274" r:id="rId4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47625</xdr:rowOff>
              </from>
              <to>
                <xdr:col>1</xdr:col>
                <xdr:colOff>457200</xdr:colOff>
                <xdr:row>3</xdr:row>
                <xdr:rowOff>9525</xdr:rowOff>
              </to>
            </anchor>
          </objectPr>
        </oleObject>
      </mc:Choice>
      <mc:Fallback>
        <oleObject progId="MSPhotoEd.3" shapeId="54274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10"/>
  <sheetViews>
    <sheetView zoomScaleNormal="100" zoomScaleSheetLayoutView="100" workbookViewId="0">
      <selection activeCell="M1" sqref="M1"/>
    </sheetView>
  </sheetViews>
  <sheetFormatPr defaultRowHeight="12.75" x14ac:dyDescent="0.2"/>
  <cols>
    <col min="1" max="1" width="9.140625" style="9"/>
    <col min="2" max="2" width="11.42578125" style="9" customWidth="1"/>
    <col min="3" max="3" width="12.140625" style="9" bestFit="1" customWidth="1"/>
    <col min="4" max="4" width="10.42578125" style="9" bestFit="1" customWidth="1"/>
    <col min="5" max="5" width="9.85546875" style="9" bestFit="1" customWidth="1"/>
    <col min="6" max="6" width="11.28515625" style="9" bestFit="1" customWidth="1"/>
    <col min="7" max="7" width="9.85546875" style="9" bestFit="1" customWidth="1"/>
    <col min="8" max="8" width="11.85546875" style="9" bestFit="1" customWidth="1"/>
    <col min="9" max="9" width="9.85546875" style="9" bestFit="1" customWidth="1"/>
    <col min="10" max="11" width="9.140625" style="9"/>
    <col min="12" max="52" width="9.140625" style="28"/>
    <col min="53" max="16384" width="9.140625" style="9"/>
  </cols>
  <sheetData>
    <row r="1" spans="1:52" s="13" customFormat="1" ht="15" x14ac:dyDescent="0.25"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</row>
    <row r="2" spans="1:52" s="13" customFormat="1" ht="15" x14ac:dyDescent="0.25"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</row>
    <row r="3" spans="1:52" s="13" customFormat="1" ht="15" x14ac:dyDescent="0.25">
      <c r="H3" s="1"/>
      <c r="I3" s="1"/>
      <c r="J3" s="14" t="s">
        <v>119</v>
      </c>
      <c r="K3" s="15"/>
      <c r="L3" s="30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</row>
    <row r="4" spans="1:52" s="27" customFormat="1" ht="9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52" s="15" customFormat="1" x14ac:dyDescent="0.2"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</row>
    <row r="6" spans="1:52" s="15" customFormat="1" x14ac:dyDescent="0.2"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</row>
    <row r="7" spans="1:52" s="15" customFormat="1" ht="15" customHeight="1" x14ac:dyDescent="0.25">
      <c r="B7" s="23" t="s">
        <v>139</v>
      </c>
      <c r="C7" s="271" t="s">
        <v>112</v>
      </c>
      <c r="D7" s="271"/>
      <c r="E7" s="271"/>
      <c r="F7" s="271"/>
      <c r="G7" s="271"/>
      <c r="H7" s="271"/>
      <c r="I7" s="271"/>
      <c r="J7" s="271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</row>
    <row r="8" spans="1:52" s="15" customFormat="1" x14ac:dyDescent="0.2">
      <c r="C8" s="20"/>
      <c r="D8" s="272"/>
      <c r="E8" s="272"/>
      <c r="F8" s="272"/>
      <c r="G8" s="272"/>
      <c r="H8" s="272"/>
      <c r="I8" s="272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</row>
    <row r="9" spans="1:52" s="15" customFormat="1" x14ac:dyDescent="0.2">
      <c r="C9" s="5"/>
      <c r="D9" s="5"/>
      <c r="E9" s="5"/>
      <c r="F9" s="5"/>
      <c r="G9" s="5"/>
      <c r="H9" s="5"/>
      <c r="I9" s="5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</row>
    <row r="10" spans="1:52" s="15" customFormat="1" x14ac:dyDescent="0.2">
      <c r="C10" s="2"/>
      <c r="D10" s="272"/>
      <c r="E10" s="272"/>
      <c r="F10" s="272"/>
      <c r="G10" s="272"/>
      <c r="H10" s="272"/>
      <c r="I10" s="272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</row>
    <row r="11" spans="1:52" s="15" customFormat="1" x14ac:dyDescent="0.2">
      <c r="C11" s="2"/>
      <c r="D11" s="17"/>
      <c r="E11" s="17"/>
      <c r="F11" s="17"/>
      <c r="G11" s="17"/>
      <c r="H11" s="17"/>
      <c r="I11" s="17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52" s="15" customFormat="1" x14ac:dyDescent="0.2">
      <c r="C12" s="5"/>
      <c r="D12" s="5"/>
      <c r="E12" s="5"/>
      <c r="F12" s="5"/>
      <c r="G12" s="5"/>
      <c r="H12" s="5"/>
      <c r="I12" s="5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52" s="15" customFormat="1" x14ac:dyDescent="0.2">
      <c r="C13" s="2"/>
      <c r="D13" s="3"/>
      <c r="E13" s="4"/>
      <c r="F13" s="3"/>
      <c r="G13" s="4"/>
      <c r="H13" s="3"/>
      <c r="I13" s="4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52" s="15" customFormat="1" x14ac:dyDescent="0.2">
      <c r="C14" s="5"/>
      <c r="D14" s="6"/>
      <c r="E14" s="7"/>
      <c r="F14" s="6"/>
      <c r="G14" s="7"/>
      <c r="H14" s="6"/>
      <c r="I14" s="7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52" s="15" customFormat="1" x14ac:dyDescent="0.2">
      <c r="C15" s="5"/>
      <c r="D15" s="10"/>
      <c r="E15" s="11"/>
      <c r="F15" s="6"/>
      <c r="G15" s="8"/>
      <c r="H15" s="6"/>
      <c r="I15" s="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52" s="15" customFormat="1" x14ac:dyDescent="0.2">
      <c r="C16" s="5"/>
      <c r="D16" s="10"/>
      <c r="E16" s="11"/>
      <c r="F16" s="6"/>
      <c r="G16" s="8"/>
      <c r="H16" s="6"/>
      <c r="I16" s="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3:52" s="15" customFormat="1" x14ac:dyDescent="0.2">
      <c r="C17" s="5"/>
      <c r="D17" s="10"/>
      <c r="E17" s="11"/>
      <c r="F17" s="6"/>
      <c r="G17" s="8"/>
      <c r="H17" s="6"/>
      <c r="I17" s="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3:52" s="15" customFormat="1" x14ac:dyDescent="0.2">
      <c r="C18" s="5"/>
      <c r="D18" s="10"/>
      <c r="E18" s="11"/>
      <c r="F18" s="6"/>
      <c r="G18" s="8"/>
      <c r="H18" s="6"/>
      <c r="I18" s="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3:52" s="15" customFormat="1" x14ac:dyDescent="0.2">
      <c r="C19" s="5"/>
      <c r="D19" s="10"/>
      <c r="E19" s="11"/>
      <c r="F19" s="6"/>
      <c r="G19" s="8"/>
      <c r="H19" s="6"/>
      <c r="I19" s="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3:52" s="15" customFormat="1" ht="15" customHeight="1" x14ac:dyDescent="0.2">
      <c r="C20" s="24"/>
      <c r="D20" s="6"/>
      <c r="E20" s="8"/>
      <c r="F20" s="6"/>
      <c r="G20" s="8"/>
      <c r="H20" s="6"/>
      <c r="I20" s="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3:52" s="15" customFormat="1" x14ac:dyDescent="0.2">
      <c r="C21" s="16"/>
      <c r="D21" s="16"/>
      <c r="E21" s="16"/>
      <c r="F21" s="16"/>
      <c r="G21" s="16"/>
      <c r="H21" s="16"/>
      <c r="I21" s="16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3:52" s="15" customFormat="1" x14ac:dyDescent="0.2">
      <c r="C22" s="16"/>
      <c r="D22" s="16"/>
      <c r="E22" s="16"/>
      <c r="F22" s="16"/>
      <c r="G22" s="16"/>
      <c r="H22" s="16"/>
      <c r="I22" s="16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3:52" s="15" customFormat="1" x14ac:dyDescent="0.2">
      <c r="C23" s="16"/>
      <c r="D23" s="16"/>
      <c r="E23" s="16"/>
      <c r="F23" s="16"/>
      <c r="G23" s="16"/>
      <c r="H23" s="16"/>
      <c r="I23" s="16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3:52" s="15" customFormat="1" x14ac:dyDescent="0.2">
      <c r="C24" s="16"/>
      <c r="D24" s="16"/>
      <c r="E24" s="16"/>
      <c r="F24" s="16"/>
      <c r="G24" s="16"/>
      <c r="H24" s="16"/>
      <c r="I24" s="16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3:52" s="15" customFormat="1" x14ac:dyDescent="0.2">
      <c r="C25" s="16"/>
      <c r="D25" s="16"/>
      <c r="E25" s="16"/>
      <c r="F25" s="16"/>
      <c r="G25" s="16"/>
      <c r="H25" s="16"/>
      <c r="I25" s="16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3:52" s="15" customFormat="1" x14ac:dyDescent="0.2">
      <c r="C26" s="20"/>
      <c r="D26" s="272"/>
      <c r="E26" s="272"/>
      <c r="F26" s="272"/>
      <c r="G26" s="272"/>
      <c r="H26" s="272"/>
      <c r="I26" s="272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</row>
    <row r="27" spans="3:52" s="15" customFormat="1" x14ac:dyDescent="0.2">
      <c r="C27" s="5"/>
      <c r="D27" s="5"/>
      <c r="E27" s="5"/>
      <c r="F27" s="5"/>
      <c r="G27" s="5"/>
      <c r="H27" s="5"/>
      <c r="I27" s="5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3:52" s="15" customFormat="1" x14ac:dyDescent="0.2">
      <c r="C28" s="2"/>
      <c r="D28" s="272"/>
      <c r="E28" s="272"/>
      <c r="F28" s="272"/>
      <c r="G28" s="272"/>
      <c r="H28" s="272"/>
      <c r="I28" s="272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3:52" s="15" customFormat="1" x14ac:dyDescent="0.2">
      <c r="C29" s="2"/>
      <c r="D29" s="17"/>
      <c r="E29" s="17"/>
      <c r="F29" s="17"/>
      <c r="G29" s="17"/>
      <c r="H29" s="17"/>
      <c r="I29" s="17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3:52" s="15" customFormat="1" x14ac:dyDescent="0.2">
      <c r="C30" s="5"/>
      <c r="D30" s="5"/>
      <c r="E30" s="5"/>
      <c r="F30" s="5"/>
      <c r="G30" s="5"/>
      <c r="H30" s="5"/>
      <c r="I30" s="5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3:52" s="15" customFormat="1" x14ac:dyDescent="0.2">
      <c r="C31" s="2"/>
      <c r="D31" s="3"/>
      <c r="E31" s="4"/>
      <c r="F31" s="3"/>
      <c r="G31" s="4"/>
      <c r="H31" s="3"/>
      <c r="I31" s="4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3:52" s="15" customFormat="1" x14ac:dyDescent="0.2">
      <c r="C32" s="5"/>
      <c r="D32" s="6"/>
      <c r="E32" s="7"/>
      <c r="F32" s="6"/>
      <c r="G32" s="7"/>
      <c r="H32" s="6"/>
      <c r="I32" s="7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3:52" s="15" customFormat="1" x14ac:dyDescent="0.2">
      <c r="C33" s="5"/>
      <c r="D33" s="10"/>
      <c r="E33" s="11"/>
      <c r="F33" s="6"/>
      <c r="G33" s="8"/>
      <c r="H33" s="6"/>
      <c r="I33" s="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3:52" s="15" customFormat="1" x14ac:dyDescent="0.2">
      <c r="C34" s="5"/>
      <c r="D34" s="10"/>
      <c r="E34" s="11"/>
      <c r="F34" s="6"/>
      <c r="G34" s="8"/>
      <c r="H34" s="6"/>
      <c r="I34" s="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3:52" s="15" customFormat="1" x14ac:dyDescent="0.2">
      <c r="C35" s="5"/>
      <c r="D35" s="10"/>
      <c r="E35" s="11"/>
      <c r="F35" s="6"/>
      <c r="G35" s="8"/>
      <c r="H35" s="6"/>
      <c r="I35" s="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3:52" s="15" customFormat="1" x14ac:dyDescent="0.2">
      <c r="C36" s="5"/>
      <c r="D36" s="10"/>
      <c r="E36" s="11"/>
      <c r="F36" s="6"/>
      <c r="G36" s="8"/>
      <c r="H36" s="6"/>
      <c r="I36" s="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3:52" s="15" customFormat="1" x14ac:dyDescent="0.2">
      <c r="C37" s="5"/>
      <c r="D37" s="10"/>
      <c r="E37" s="11"/>
      <c r="F37" s="6"/>
      <c r="G37" s="8"/>
      <c r="H37" s="6"/>
      <c r="I37" s="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3:52" s="15" customFormat="1" ht="15" customHeight="1" x14ac:dyDescent="0.2">
      <c r="C38" s="24"/>
      <c r="D38" s="6"/>
      <c r="E38" s="11"/>
      <c r="F38" s="6"/>
      <c r="G38" s="8"/>
      <c r="H38" s="6"/>
      <c r="I38" s="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3:52" s="15" customFormat="1" x14ac:dyDescent="0.2">
      <c r="C39" s="16"/>
      <c r="D39" s="16"/>
      <c r="E39" s="16"/>
      <c r="F39" s="16"/>
      <c r="G39" s="16"/>
      <c r="H39" s="16"/>
      <c r="I39" s="16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3:52" s="15" customFormat="1" x14ac:dyDescent="0.2"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3:52" s="15" customFormat="1" x14ac:dyDescent="0.2"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3:52" s="15" customFormat="1" x14ac:dyDescent="0.2"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3:52" s="15" customFormat="1" x14ac:dyDescent="0.2"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3:52" s="15" customFormat="1" x14ac:dyDescent="0.2"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3:52" s="15" customFormat="1" x14ac:dyDescent="0.2"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3:52" s="15" customFormat="1" x14ac:dyDescent="0.2"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3:52" s="15" customFormat="1" x14ac:dyDescent="0.2"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3:52" s="15" customFormat="1" x14ac:dyDescent="0.2"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5" customFormat="1" x14ac:dyDescent="0.2"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5" customFormat="1" x14ac:dyDescent="0.2"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5" customFormat="1" x14ac:dyDescent="0.2">
      <c r="C51" s="18" t="s">
        <v>39</v>
      </c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5" customFormat="1" x14ac:dyDescent="0.2"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27" customFormat="1" ht="12.75" customHeight="1" x14ac:dyDescent="0.25">
      <c r="A53" s="13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29"/>
    </row>
    <row r="54" spans="1:52" s="28" customFormat="1" x14ac:dyDescent="0.2">
      <c r="B54" s="43"/>
      <c r="C54" s="43"/>
      <c r="D54" s="43"/>
      <c r="E54" s="43"/>
      <c r="F54" s="43"/>
      <c r="G54" s="43"/>
      <c r="H54" s="43"/>
      <c r="I54" s="43"/>
      <c r="J54" s="43"/>
    </row>
    <row r="55" spans="1:52" s="28" customFormat="1" x14ac:dyDescent="0.2"/>
    <row r="56" spans="1:52" s="28" customFormat="1" x14ac:dyDescent="0.2"/>
    <row r="57" spans="1:52" s="28" customFormat="1" x14ac:dyDescent="0.2"/>
    <row r="58" spans="1:52" s="28" customFormat="1" x14ac:dyDescent="0.2"/>
    <row r="59" spans="1:52" s="28" customFormat="1" x14ac:dyDescent="0.2"/>
    <row r="60" spans="1:52" s="28" customFormat="1" x14ac:dyDescent="0.2"/>
    <row r="61" spans="1:52" s="28" customFormat="1" x14ac:dyDescent="0.2"/>
    <row r="62" spans="1:52" s="28" customFormat="1" x14ac:dyDescent="0.2"/>
    <row r="63" spans="1:52" s="28" customFormat="1" x14ac:dyDescent="0.2"/>
    <row r="64" spans="1:52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  <row r="110" s="28" customFormat="1" x14ac:dyDescent="0.2"/>
  </sheetData>
  <mergeCells count="9">
    <mergeCell ref="C7:J7"/>
    <mergeCell ref="D28:E28"/>
    <mergeCell ref="F28:G28"/>
    <mergeCell ref="H28:I28"/>
    <mergeCell ref="D8:I8"/>
    <mergeCell ref="D10:E10"/>
    <mergeCell ref="F10:G10"/>
    <mergeCell ref="H10:I10"/>
    <mergeCell ref="D26:I26"/>
  </mergeCells>
  <pageMargins left="0.7" right="0.7" top="0.75" bottom="0.75" header="0.3" footer="0.3"/>
  <pageSetup scale="7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6321" r:id="rId4">
          <objectPr defaultSize="0" autoPict="0" r:id="rId5">
            <anchor moveWithCells="1" sizeWithCells="1">
              <from>
                <xdr:col>1</xdr:col>
                <xdr:colOff>38100</xdr:colOff>
                <xdr:row>0</xdr:row>
                <xdr:rowOff>57150</xdr:rowOff>
              </from>
              <to>
                <xdr:col>2</xdr:col>
                <xdr:colOff>295275</xdr:colOff>
                <xdr:row>2</xdr:row>
                <xdr:rowOff>104775</xdr:rowOff>
              </to>
            </anchor>
          </objectPr>
        </oleObject>
      </mc:Choice>
      <mc:Fallback>
        <oleObject progId="MSPhotoEd.3" shapeId="5632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56"/>
  <sheetViews>
    <sheetView zoomScaleNormal="100" zoomScaleSheetLayoutView="100" workbookViewId="0">
      <selection activeCell="K31" sqref="K31"/>
    </sheetView>
  </sheetViews>
  <sheetFormatPr defaultRowHeight="12.75" x14ac:dyDescent="0.2"/>
  <cols>
    <col min="1" max="1" width="9.140625" style="28"/>
    <col min="2" max="2" width="10.28515625" style="28" customWidth="1"/>
    <col min="3" max="3" width="10.42578125" style="28" bestFit="1" customWidth="1"/>
    <col min="4" max="4" width="13.42578125" style="28" customWidth="1"/>
    <col min="5" max="5" width="13" style="28" customWidth="1"/>
    <col min="6" max="6" width="10" style="28" customWidth="1"/>
    <col min="7" max="7" width="11.85546875" style="28" customWidth="1"/>
    <col min="8" max="8" width="9.85546875" style="28" bestFit="1" customWidth="1"/>
    <col min="9" max="48" width="9.140625" style="28"/>
    <col min="49" max="16384" width="9.140625" style="9"/>
  </cols>
  <sheetData>
    <row r="1" spans="1:48" s="15" customForma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</row>
    <row r="2" spans="1:48" s="15" customForma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</row>
    <row r="3" spans="1:48" s="15" customFormat="1" x14ac:dyDescent="0.2">
      <c r="A3" s="28"/>
      <c r="B3" s="28"/>
      <c r="C3" s="28"/>
      <c r="D3" s="28"/>
      <c r="E3" s="28"/>
      <c r="F3" s="28"/>
      <c r="G3" s="45"/>
      <c r="H3" s="33" t="s">
        <v>119</v>
      </c>
      <c r="I3" s="28"/>
      <c r="J3" s="28"/>
      <c r="K3" s="33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</row>
    <row r="4" spans="1:48" s="19" customFormat="1" ht="9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</row>
    <row r="5" spans="1:48" s="15" customForma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1:48" s="15" customFormat="1" x14ac:dyDescent="0.2">
      <c r="A6" s="28"/>
      <c r="B6" s="28"/>
      <c r="C6" s="28"/>
      <c r="D6" s="28"/>
      <c r="E6" s="41"/>
      <c r="F6" s="41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s="15" customFormat="1" x14ac:dyDescent="0.2">
      <c r="A7" s="28"/>
      <c r="B7" s="87"/>
      <c r="C7" s="47"/>
      <c r="D7" s="47"/>
      <c r="E7" s="47"/>
      <c r="F7" s="47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pans="1:48" s="15" customFormat="1" x14ac:dyDescent="0.2">
      <c r="A8" s="28"/>
      <c r="B8" s="87"/>
      <c r="C8" s="87">
        <v>1.06</v>
      </c>
      <c r="D8" s="273" t="s">
        <v>108</v>
      </c>
      <c r="E8" s="273"/>
      <c r="F8" s="273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pans="1:48" s="15" customFormat="1" x14ac:dyDescent="0.2">
      <c r="A9" s="28"/>
      <c r="B9" s="28"/>
      <c r="C9" s="28"/>
      <c r="D9" s="274"/>
      <c r="E9" s="274"/>
      <c r="F9" s="274"/>
      <c r="G9" s="142"/>
      <c r="H9" s="142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1:48" s="15" customFormat="1" ht="25.5" x14ac:dyDescent="0.2">
      <c r="A10" s="28"/>
      <c r="B10" s="28"/>
      <c r="C10" s="143" t="s">
        <v>22</v>
      </c>
      <c r="D10" s="143" t="s">
        <v>23</v>
      </c>
      <c r="E10" s="143" t="s">
        <v>110</v>
      </c>
      <c r="F10" s="143" t="s">
        <v>109</v>
      </c>
      <c r="G10" s="28"/>
      <c r="H10" s="65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1:48" s="15" customFormat="1" x14ac:dyDescent="0.2">
      <c r="A11" s="28"/>
      <c r="B11" s="28"/>
      <c r="C11" s="28"/>
      <c r="D11" s="42"/>
      <c r="E11" s="42"/>
      <c r="F11" s="42"/>
      <c r="G11" s="28"/>
      <c r="H11" s="142"/>
      <c r="I11" s="28"/>
      <c r="J11" s="34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1:48" s="15" customFormat="1" x14ac:dyDescent="0.2">
      <c r="A12" s="28"/>
      <c r="B12" s="28"/>
      <c r="C12" s="90">
        <v>1802</v>
      </c>
      <c r="D12" s="144">
        <v>933</v>
      </c>
      <c r="E12" s="28"/>
      <c r="F12" s="145"/>
      <c r="G12" s="28"/>
      <c r="H12" s="98"/>
      <c r="I12" s="28"/>
      <c r="J12" s="34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1:48" s="15" customFormat="1" x14ac:dyDescent="0.2">
      <c r="A13" s="28"/>
      <c r="B13" s="28"/>
      <c r="C13" s="90">
        <v>1891</v>
      </c>
      <c r="D13" s="144">
        <v>4322</v>
      </c>
      <c r="E13" s="145">
        <f>+((D13/D12)-1)*100</f>
        <v>363.23687031082528</v>
      </c>
      <c r="F13" s="145">
        <v>1.7</v>
      </c>
      <c r="G13" s="28"/>
      <c r="H13" s="65"/>
      <c r="I13" s="28"/>
      <c r="J13" s="35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1:48" s="15" customFormat="1" x14ac:dyDescent="0.2">
      <c r="A14" s="28"/>
      <c r="B14" s="28"/>
      <c r="C14" s="90">
        <v>1911</v>
      </c>
      <c r="D14" s="144">
        <v>5564</v>
      </c>
      <c r="E14" s="145">
        <f>+((D14/D13)-1)*100</f>
        <v>28.736695974086079</v>
      </c>
      <c r="F14" s="145">
        <v>1.3</v>
      </c>
      <c r="G14" s="28"/>
      <c r="H14" s="64"/>
      <c r="I14" s="28"/>
      <c r="J14" s="35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1:48" s="15" customFormat="1" x14ac:dyDescent="0.2">
      <c r="A15" s="28"/>
      <c r="B15" s="28"/>
      <c r="C15" s="90">
        <v>1921</v>
      </c>
      <c r="D15" s="144">
        <v>5270</v>
      </c>
      <c r="E15" s="145">
        <f>+((D15/D14)-1)*100</f>
        <v>-5.2839683680805161</v>
      </c>
      <c r="F15" s="145">
        <v>-0.5</v>
      </c>
      <c r="G15" s="28"/>
      <c r="H15" s="66"/>
      <c r="I15" s="28"/>
      <c r="J15" s="35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1:48" s="15" customFormat="1" x14ac:dyDescent="0.2">
      <c r="A16" s="28"/>
      <c r="B16" s="28"/>
      <c r="C16" s="90">
        <v>1934</v>
      </c>
      <c r="D16" s="144">
        <v>5930</v>
      </c>
      <c r="E16" s="145">
        <f>+((D16/D15)-1)*100</f>
        <v>12.523719165085389</v>
      </c>
      <c r="F16" s="145">
        <v>0.91</v>
      </c>
      <c r="G16" s="28"/>
      <c r="H16" s="32"/>
      <c r="I16" s="28"/>
      <c r="J16" s="35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1:48" s="15" customFormat="1" x14ac:dyDescent="0.2">
      <c r="A17" s="28"/>
      <c r="B17" s="28"/>
      <c r="C17" s="90"/>
      <c r="D17" s="144"/>
      <c r="E17" s="145"/>
      <c r="F17" s="145"/>
      <c r="G17" s="28"/>
      <c r="H17" s="32"/>
      <c r="I17" s="28"/>
      <c r="J17" s="35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1:48" s="15" customFormat="1" x14ac:dyDescent="0.2">
      <c r="A18" s="28"/>
      <c r="B18" s="28"/>
      <c r="C18" s="90">
        <v>1943</v>
      </c>
      <c r="D18" s="144">
        <v>6690</v>
      </c>
      <c r="E18" s="145">
        <f>+((D18/D16)-1)*100</f>
        <v>12.816188870151768</v>
      </c>
      <c r="F18" s="145">
        <v>1.34</v>
      </c>
      <c r="G18" s="28"/>
      <c r="H18" s="32"/>
      <c r="I18" s="28"/>
      <c r="J18" s="35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1:48" s="15" customFormat="1" x14ac:dyDescent="0.2">
      <c r="A19" s="28"/>
      <c r="B19" s="28"/>
      <c r="C19" s="90">
        <v>1960</v>
      </c>
      <c r="D19" s="144">
        <v>8511</v>
      </c>
      <c r="E19" s="145">
        <f>+((D19/D18)-1)*100</f>
        <v>27.219730941704047</v>
      </c>
      <c r="F19" s="145">
        <v>1.43</v>
      </c>
      <c r="G19" s="28"/>
      <c r="H19" s="32"/>
      <c r="I19" s="28"/>
      <c r="J19" s="35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1:48" s="15" customFormat="1" x14ac:dyDescent="0.2">
      <c r="A20" s="28"/>
      <c r="B20" s="28"/>
      <c r="C20" s="146">
        <v>1970</v>
      </c>
      <c r="D20" s="147">
        <v>10068</v>
      </c>
      <c r="E20" s="145">
        <f>+((D20/D19)-1)*100</f>
        <v>18.293972506168487</v>
      </c>
      <c r="F20" s="145">
        <v>1.69</v>
      </c>
      <c r="G20" s="28"/>
      <c r="H20" s="32"/>
      <c r="I20" s="28"/>
      <c r="J20" s="35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1:48" s="15" customFormat="1" ht="15" customHeight="1" x14ac:dyDescent="0.2">
      <c r="A21" s="28"/>
      <c r="B21" s="28"/>
      <c r="C21" s="90">
        <v>1979</v>
      </c>
      <c r="D21" s="144">
        <v>16677</v>
      </c>
      <c r="E21" s="145">
        <f>+((D21/D20)-1)*100</f>
        <v>65.643623361144222</v>
      </c>
      <c r="F21" s="145">
        <v>5.77</v>
      </c>
      <c r="G21" s="28"/>
      <c r="H21" s="32"/>
      <c r="I21" s="28"/>
      <c r="J21" s="35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1:48" s="15" customFormat="1" x14ac:dyDescent="0.2">
      <c r="A22" s="28"/>
      <c r="B22" s="28"/>
      <c r="C22" s="90">
        <v>1989</v>
      </c>
      <c r="D22" s="144">
        <v>25355</v>
      </c>
      <c r="E22" s="145">
        <f>+((D22/D21)-1)*100</f>
        <v>52.035737842537635</v>
      </c>
      <c r="F22" s="145">
        <v>4.28</v>
      </c>
      <c r="G22" s="28"/>
      <c r="H22" s="42"/>
      <c r="I22" s="28"/>
      <c r="J22" s="35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1:48" s="15" customFormat="1" x14ac:dyDescent="0.2">
      <c r="A23" s="28"/>
      <c r="B23" s="28"/>
      <c r="C23" s="90"/>
      <c r="D23" s="144"/>
      <c r="E23" s="145"/>
      <c r="F23" s="145"/>
      <c r="G23" s="28"/>
      <c r="H23" s="42"/>
      <c r="I23" s="28"/>
      <c r="J23" s="35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1:48" s="15" customFormat="1" x14ac:dyDescent="0.2">
      <c r="A24" s="28"/>
      <c r="B24" s="28"/>
      <c r="C24" s="90">
        <v>1999</v>
      </c>
      <c r="D24" s="144">
        <v>39020</v>
      </c>
      <c r="E24" s="145">
        <f>+((D24/D22)-1)*100</f>
        <v>53.894695326365614</v>
      </c>
      <c r="F24" s="145">
        <v>4.41</v>
      </c>
      <c r="G24" s="28"/>
      <c r="H24" s="42"/>
      <c r="I24" s="28"/>
      <c r="J24" s="35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1:48" s="15" customFormat="1" x14ac:dyDescent="0.2">
      <c r="A25" s="28"/>
      <c r="B25" s="28"/>
      <c r="C25" s="90">
        <v>2010</v>
      </c>
      <c r="D25" s="148">
        <v>55036</v>
      </c>
      <c r="E25" s="149">
        <f>+((D25/D24)-1)*100</f>
        <v>41.045617631983603</v>
      </c>
      <c r="F25" s="145">
        <v>3.18</v>
      </c>
      <c r="G25" s="28"/>
      <c r="H25" s="42"/>
      <c r="I25" s="28"/>
      <c r="J25" s="35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1:48" s="15" customFormat="1" x14ac:dyDescent="0.2">
      <c r="A26" s="28"/>
      <c r="B26" s="28"/>
      <c r="C26" s="150"/>
      <c r="D26" s="151"/>
      <c r="E26" s="72"/>
      <c r="F26" s="152"/>
      <c r="G26" s="28"/>
      <c r="H26" s="42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1:48" s="15" customFormat="1" x14ac:dyDescent="0.2">
      <c r="A27" s="28"/>
      <c r="B27" s="142"/>
      <c r="C27" s="142"/>
      <c r="D27" s="142"/>
      <c r="E27" s="142"/>
      <c r="F27" s="142"/>
      <c r="G27" s="142"/>
      <c r="H27" s="142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1:48" s="15" customFormat="1" x14ac:dyDescent="0.2">
      <c r="A28" s="28"/>
      <c r="B28" s="65"/>
      <c r="C28" s="28"/>
      <c r="D28" s="65"/>
      <c r="E28" s="65"/>
      <c r="F28" s="65"/>
      <c r="G28" s="65"/>
      <c r="H28" s="65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1:48" s="15" customFormat="1" x14ac:dyDescent="0.2">
      <c r="A29" s="28"/>
      <c r="B29" s="62"/>
      <c r="C29" s="275"/>
      <c r="D29" s="275"/>
      <c r="E29" s="275"/>
      <c r="F29" s="275"/>
      <c r="G29" s="275"/>
      <c r="H29" s="275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1:48" s="15" customFormat="1" ht="15" x14ac:dyDescent="0.25">
      <c r="A30" s="28"/>
      <c r="B30" s="62"/>
      <c r="C30" s="39" t="s">
        <v>138</v>
      </c>
      <c r="D30" s="153" t="s">
        <v>113</v>
      </c>
      <c r="E30" s="153"/>
      <c r="F30" s="153"/>
      <c r="G30" s="98"/>
      <c r="H30" s="9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1:48" s="15" customFormat="1" x14ac:dyDescent="0.2">
      <c r="A31" s="28"/>
      <c r="B31" s="65"/>
      <c r="C31" s="65"/>
      <c r="D31" s="65"/>
      <c r="E31" s="65"/>
      <c r="F31" s="65"/>
      <c r="G31" s="65"/>
      <c r="H31" s="65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1:48" s="15" customFormat="1" x14ac:dyDescent="0.2">
      <c r="A32" s="28"/>
      <c r="B32" s="62"/>
      <c r="C32" s="63"/>
      <c r="D32" s="64"/>
      <c r="E32" s="63"/>
      <c r="F32" s="64"/>
      <c r="G32" s="63"/>
      <c r="H32" s="64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1:48" s="15" customFormat="1" x14ac:dyDescent="0.2">
      <c r="A33" s="28"/>
      <c r="B33" s="65"/>
      <c r="C33" s="31"/>
      <c r="D33" s="66"/>
      <c r="E33" s="31"/>
      <c r="F33" s="66"/>
      <c r="G33" s="31"/>
      <c r="H33" s="66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1:48" s="15" customFormat="1" x14ac:dyDescent="0.2">
      <c r="A34" s="28"/>
      <c r="B34" s="65"/>
      <c r="C34" s="67"/>
      <c r="D34" s="68"/>
      <c r="E34" s="31"/>
      <c r="F34" s="32"/>
      <c r="G34" s="31"/>
      <c r="H34" s="32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1:48" s="15" customFormat="1" x14ac:dyDescent="0.2">
      <c r="A35" s="28"/>
      <c r="B35" s="65"/>
      <c r="C35" s="67"/>
      <c r="D35" s="68"/>
      <c r="E35" s="31"/>
      <c r="F35" s="32"/>
      <c r="G35" s="31"/>
      <c r="H35" s="32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1:48" s="15" customFormat="1" x14ac:dyDescent="0.2">
      <c r="A36" s="28"/>
      <c r="B36" s="65"/>
      <c r="C36" s="67"/>
      <c r="D36" s="68"/>
      <c r="E36" s="31"/>
      <c r="F36" s="32"/>
      <c r="G36" s="31"/>
      <c r="H36" s="32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1:48" s="15" customFormat="1" ht="1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1:48" s="15" customFormat="1" x14ac:dyDescent="0.2">
      <c r="A38" s="28"/>
      <c r="B38" s="65"/>
      <c r="C38" s="67"/>
      <c r="D38" s="68"/>
      <c r="E38" s="31"/>
      <c r="F38" s="32"/>
      <c r="G38" s="31"/>
      <c r="H38" s="32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1:48" s="15" customFormat="1" ht="15" customHeight="1" x14ac:dyDescent="0.2">
      <c r="A39" s="28"/>
      <c r="B39" s="73"/>
      <c r="C39" s="31"/>
      <c r="D39" s="68"/>
      <c r="E39" s="31"/>
      <c r="F39" s="32"/>
      <c r="G39" s="31"/>
      <c r="H39" s="32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1:48" s="15" customFormat="1" x14ac:dyDescent="0.2">
      <c r="A40" s="28"/>
      <c r="B40" s="42"/>
      <c r="C40" s="42"/>
      <c r="D40" s="42"/>
      <c r="E40" s="42"/>
      <c r="F40" s="42"/>
      <c r="G40" s="42"/>
      <c r="H40" s="42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1:48" s="15" customForma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1:48" s="15" customForma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1:48" s="15" customForma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1:48" s="15" customForma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</row>
    <row r="45" spans="1:48" s="15" customForma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1:48" s="15" customForma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1:48" s="15" customForma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1:48" s="15" customForma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</row>
    <row r="49" spans="1:48" s="15" customForma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</row>
    <row r="50" spans="1:48" s="15" customFormat="1" x14ac:dyDescent="0.2">
      <c r="A50" s="28"/>
      <c r="B50" s="74"/>
      <c r="C50" s="28"/>
      <c r="D50" s="74"/>
      <c r="E50" s="74"/>
      <c r="F50" s="74"/>
      <c r="G50" s="74"/>
      <c r="H50" s="74"/>
      <c r="I50" s="74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1:48" s="15" customForma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1:48" s="15" customFormat="1" x14ac:dyDescent="0.2">
      <c r="A52" s="28"/>
      <c r="B52" s="74" t="s">
        <v>39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1:48" s="15" customFormat="1" x14ac:dyDescent="0.2">
      <c r="A53" s="28"/>
      <c r="B53" s="74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1:48" s="19" customFormat="1" ht="12.75" customHeight="1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1:48" s="15" customFormat="1" x14ac:dyDescent="0.2">
      <c r="A55" s="43"/>
      <c r="B55" s="43"/>
      <c r="C55" s="43"/>
      <c r="D55" s="43"/>
      <c r="E55" s="43"/>
      <c r="F55" s="43"/>
      <c r="G55" s="43"/>
      <c r="H55" s="43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1:48" s="15" customForma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</sheetData>
  <mergeCells count="4">
    <mergeCell ref="D8:F9"/>
    <mergeCell ref="C29:D29"/>
    <mergeCell ref="E29:F29"/>
    <mergeCell ref="G29:H29"/>
  </mergeCells>
  <pageMargins left="0.7" right="0.7" top="0.75" bottom="0.75" header="0.3" footer="0.3"/>
  <pageSetup scale="9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734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295275</xdr:colOff>
                <xdr:row>2</xdr:row>
                <xdr:rowOff>104775</xdr:rowOff>
              </to>
            </anchor>
          </objectPr>
        </oleObject>
      </mc:Choice>
      <mc:Fallback>
        <oleObject progId="MSPhotoEd.3" shapeId="5734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T373"/>
  <sheetViews>
    <sheetView zoomScaleNormal="100" zoomScaleSheetLayoutView="100" workbookViewId="0">
      <selection activeCell="L2" sqref="L2"/>
    </sheetView>
  </sheetViews>
  <sheetFormatPr defaultRowHeight="15" x14ac:dyDescent="0.25"/>
  <cols>
    <col min="1" max="1" width="9.140625" style="28"/>
    <col min="2" max="2" width="15.42578125" style="39" customWidth="1"/>
    <col min="3" max="3" width="8" style="39" customWidth="1"/>
    <col min="4" max="9" width="9.42578125" style="28" customWidth="1"/>
    <col min="10" max="10" width="10.42578125" style="40" customWidth="1"/>
    <col min="11" max="11" width="9.140625" style="28"/>
    <col min="12" max="22" width="9.140625" style="27"/>
    <col min="23" max="46" width="9.140625" style="28"/>
    <col min="47" max="16384" width="9.140625" style="15"/>
  </cols>
  <sheetData>
    <row r="3" spans="1:46" x14ac:dyDescent="0.25">
      <c r="I3" s="45"/>
      <c r="J3" s="33" t="s">
        <v>119</v>
      </c>
    </row>
    <row r="4" spans="1:46" s="19" customFormat="1" ht="9" customHeight="1" x14ac:dyDescent="0.25">
      <c r="A4" s="28"/>
      <c r="B4" s="39"/>
      <c r="C4" s="39"/>
      <c r="D4" s="28"/>
      <c r="E4" s="28"/>
      <c r="F4" s="28"/>
      <c r="G4" s="28"/>
      <c r="H4" s="28"/>
      <c r="I4" s="28"/>
      <c r="J4" s="40"/>
      <c r="K4" s="28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</row>
    <row r="7" spans="1:46" x14ac:dyDescent="0.25">
      <c r="B7" s="154">
        <v>1.07</v>
      </c>
      <c r="C7" s="277" t="s">
        <v>143</v>
      </c>
      <c r="D7" s="277"/>
      <c r="E7" s="277"/>
      <c r="F7" s="277"/>
      <c r="G7" s="277"/>
      <c r="H7" s="277"/>
      <c r="I7" s="277"/>
      <c r="J7" s="277"/>
    </row>
    <row r="8" spans="1:46" s="22" customFormat="1" x14ac:dyDescent="0.25">
      <c r="A8" s="38"/>
      <c r="B8" s="155"/>
      <c r="C8" s="155"/>
      <c r="D8" s="38"/>
      <c r="E8" s="38"/>
      <c r="F8" s="38"/>
      <c r="G8" s="38"/>
      <c r="H8" s="38"/>
      <c r="I8" s="38"/>
      <c r="J8" s="156"/>
      <c r="K8" s="38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</row>
    <row r="9" spans="1:46" s="23" customFormat="1" x14ac:dyDescent="0.25">
      <c r="A9" s="39"/>
      <c r="B9" s="276" t="s">
        <v>99</v>
      </c>
      <c r="C9" s="157"/>
      <c r="D9" s="158" t="s">
        <v>1</v>
      </c>
      <c r="E9" s="158" t="s">
        <v>96</v>
      </c>
      <c r="F9" s="158" t="s">
        <v>95</v>
      </c>
      <c r="G9" s="158" t="s">
        <v>97</v>
      </c>
      <c r="H9" s="158" t="s">
        <v>98</v>
      </c>
      <c r="I9" s="158" t="s">
        <v>20</v>
      </c>
      <c r="J9" s="159" t="s">
        <v>71</v>
      </c>
      <c r="K9" s="39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</row>
    <row r="10" spans="1:46" ht="12.75" customHeight="1" x14ac:dyDescent="0.25">
      <c r="B10" s="276"/>
      <c r="C10" s="157" t="s">
        <v>1</v>
      </c>
      <c r="D10" s="67">
        <v>55036.000008240386</v>
      </c>
      <c r="E10" s="67">
        <v>9968.270479258108</v>
      </c>
      <c r="F10" s="67">
        <v>10747.384560114991</v>
      </c>
      <c r="G10" s="67">
        <v>23166.735416128151</v>
      </c>
      <c r="H10" s="67">
        <v>8168.2758194771459</v>
      </c>
      <c r="I10" s="67">
        <v>2985.3337332619858</v>
      </c>
      <c r="J10" s="160">
        <v>0</v>
      </c>
    </row>
    <row r="11" spans="1:46" x14ac:dyDescent="0.25">
      <c r="B11" s="161"/>
      <c r="C11" s="157" t="s">
        <v>2</v>
      </c>
      <c r="D11" s="67">
        <v>27218.128474082638</v>
      </c>
      <c r="E11" s="67">
        <v>5078.0141259760439</v>
      </c>
      <c r="F11" s="67">
        <v>5240.6282600100021</v>
      </c>
      <c r="G11" s="67">
        <v>11579.925894966525</v>
      </c>
      <c r="H11" s="67">
        <v>3947.0552718470726</v>
      </c>
      <c r="I11" s="67">
        <v>1372.5049212829933</v>
      </c>
      <c r="J11" s="160">
        <v>0</v>
      </c>
    </row>
    <row r="12" spans="1:46" x14ac:dyDescent="0.25">
      <c r="B12" s="161"/>
      <c r="C12" s="157" t="s">
        <v>3</v>
      </c>
      <c r="D12" s="67">
        <v>27817.871534157748</v>
      </c>
      <c r="E12" s="67">
        <v>4890.2563532820641</v>
      </c>
      <c r="F12" s="67">
        <v>5506.7563001049884</v>
      </c>
      <c r="G12" s="67">
        <v>11586.809521161626</v>
      </c>
      <c r="H12" s="67">
        <v>4221.2205476300733</v>
      </c>
      <c r="I12" s="67">
        <v>1612.8288119789922</v>
      </c>
      <c r="J12" s="160">
        <v>0</v>
      </c>
    </row>
    <row r="13" spans="1:46" x14ac:dyDescent="0.25">
      <c r="B13" s="157"/>
      <c r="C13" s="157"/>
      <c r="D13" s="67"/>
      <c r="E13" s="67"/>
      <c r="F13" s="67"/>
      <c r="G13" s="67"/>
      <c r="H13" s="67"/>
      <c r="I13" s="67"/>
      <c r="J13" s="160"/>
    </row>
    <row r="14" spans="1:46" x14ac:dyDescent="0.25">
      <c r="B14" s="157" t="s">
        <v>49</v>
      </c>
      <c r="C14" s="157" t="s">
        <v>1</v>
      </c>
      <c r="D14" s="67">
        <v>52740.000007200382</v>
      </c>
      <c r="E14" s="67">
        <v>9625.9023375101078</v>
      </c>
      <c r="F14" s="67">
        <v>10315.61464841499</v>
      </c>
      <c r="G14" s="67">
        <v>22356.02391133616</v>
      </c>
      <c r="H14" s="67">
        <v>7754.7926334491449</v>
      </c>
      <c r="I14" s="67">
        <v>2687.6664764899851</v>
      </c>
      <c r="J14" s="160">
        <v>0</v>
      </c>
    </row>
    <row r="15" spans="1:46" x14ac:dyDescent="0.25">
      <c r="B15" s="157"/>
      <c r="C15" s="157" t="s">
        <v>2</v>
      </c>
      <c r="D15" s="67">
        <v>26107.71785411064</v>
      </c>
      <c r="E15" s="67">
        <v>4908.353948908044</v>
      </c>
      <c r="F15" s="67">
        <v>5013.0601183140016</v>
      </c>
      <c r="G15" s="67">
        <v>11178.633859386529</v>
      </c>
      <c r="H15" s="67">
        <v>3757.0765106990721</v>
      </c>
      <c r="I15" s="67">
        <v>1250.593416802993</v>
      </c>
      <c r="J15" s="160">
        <v>0</v>
      </c>
    </row>
    <row r="16" spans="1:46" x14ac:dyDescent="0.25">
      <c r="B16" s="157"/>
      <c r="C16" s="157" t="s">
        <v>3</v>
      </c>
      <c r="D16" s="67">
        <v>26632.282153089745</v>
      </c>
      <c r="E16" s="67">
        <v>4717.5483886020638</v>
      </c>
      <c r="F16" s="67">
        <v>5302.5545301009879</v>
      </c>
      <c r="G16" s="67">
        <v>11177.390051949629</v>
      </c>
      <c r="H16" s="67">
        <v>3997.7161227500728</v>
      </c>
      <c r="I16" s="67">
        <v>1437.0730596869919</v>
      </c>
      <c r="J16" s="160">
        <v>0</v>
      </c>
    </row>
    <row r="17" spans="1:46" x14ac:dyDescent="0.25">
      <c r="B17" s="157"/>
      <c r="C17" s="157"/>
      <c r="D17" s="67"/>
      <c r="E17" s="67"/>
      <c r="F17" s="67"/>
      <c r="G17" s="67"/>
      <c r="H17" s="67"/>
      <c r="I17" s="67"/>
      <c r="J17" s="160"/>
    </row>
    <row r="18" spans="1:46" x14ac:dyDescent="0.25">
      <c r="B18" s="157" t="s">
        <v>11</v>
      </c>
      <c r="C18" s="157" t="s">
        <v>1</v>
      </c>
      <c r="D18" s="67">
        <v>2296.0000010399963</v>
      </c>
      <c r="E18" s="67">
        <v>342.36814174800065</v>
      </c>
      <c r="F18" s="67">
        <v>431.76991170000088</v>
      </c>
      <c r="G18" s="67">
        <v>810.71150479199343</v>
      </c>
      <c r="H18" s="67">
        <v>413.48318602800077</v>
      </c>
      <c r="I18" s="67">
        <v>297.66725677200054</v>
      </c>
      <c r="J18" s="160">
        <v>0</v>
      </c>
    </row>
    <row r="19" spans="1:46" x14ac:dyDescent="0.25">
      <c r="B19" s="157"/>
      <c r="C19" s="157" t="s">
        <v>2</v>
      </c>
      <c r="D19" s="67">
        <v>1110.4106199719981</v>
      </c>
      <c r="E19" s="67">
        <v>169.66017706800031</v>
      </c>
      <c r="F19" s="67">
        <v>227.56814169600045</v>
      </c>
      <c r="G19" s="67">
        <v>401.29203557999682</v>
      </c>
      <c r="H19" s="67">
        <v>189.97876114800036</v>
      </c>
      <c r="I19" s="67">
        <v>121.9115044800002</v>
      </c>
      <c r="J19" s="160">
        <v>0</v>
      </c>
    </row>
    <row r="20" spans="1:46" x14ac:dyDescent="0.25">
      <c r="B20" s="162"/>
      <c r="C20" s="162" t="s">
        <v>3</v>
      </c>
      <c r="D20" s="75">
        <v>1185.5893810679981</v>
      </c>
      <c r="E20" s="75">
        <v>172.70796468000032</v>
      </c>
      <c r="F20" s="75">
        <v>204.20177000400039</v>
      </c>
      <c r="G20" s="75">
        <v>409.41946921199661</v>
      </c>
      <c r="H20" s="75">
        <v>223.50442488000044</v>
      </c>
      <c r="I20" s="75">
        <v>175.75575229200032</v>
      </c>
      <c r="J20" s="163">
        <v>0</v>
      </c>
    </row>
    <row r="21" spans="1:46" x14ac:dyDescent="0.25">
      <c r="B21" s="157"/>
      <c r="C21" s="157"/>
      <c r="D21" s="42"/>
      <c r="E21" s="42"/>
      <c r="F21" s="42"/>
      <c r="G21" s="42"/>
      <c r="H21" s="42"/>
      <c r="I21" s="42"/>
      <c r="J21" s="164"/>
    </row>
    <row r="22" spans="1:46" s="23" customFormat="1" x14ac:dyDescent="0.25">
      <c r="A22" s="39"/>
      <c r="B22" s="276" t="s">
        <v>100</v>
      </c>
      <c r="C22" s="157"/>
      <c r="D22" s="158" t="s">
        <v>1</v>
      </c>
      <c r="E22" s="158" t="s">
        <v>96</v>
      </c>
      <c r="F22" s="158" t="s">
        <v>95</v>
      </c>
      <c r="G22" s="158" t="s">
        <v>97</v>
      </c>
      <c r="H22" s="158" t="s">
        <v>98</v>
      </c>
      <c r="I22" s="158" t="s">
        <v>20</v>
      </c>
      <c r="J22" s="159" t="s">
        <v>71</v>
      </c>
      <c r="K22" s="39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</row>
    <row r="23" spans="1:46" x14ac:dyDescent="0.25">
      <c r="B23" s="276"/>
      <c r="C23" s="157" t="s">
        <v>1</v>
      </c>
      <c r="D23" s="67">
        <v>39020</v>
      </c>
      <c r="E23" s="67">
        <v>7598</v>
      </c>
      <c r="F23" s="67">
        <v>8706</v>
      </c>
      <c r="G23" s="67">
        <v>15966</v>
      </c>
      <c r="H23" s="67">
        <v>4486</v>
      </c>
      <c r="I23" s="67">
        <v>2195</v>
      </c>
      <c r="J23" s="160">
        <v>69</v>
      </c>
    </row>
    <row r="24" spans="1:46" x14ac:dyDescent="0.25">
      <c r="B24" s="157"/>
      <c r="C24" s="157" t="s">
        <v>2</v>
      </c>
      <c r="D24" s="67">
        <v>19033</v>
      </c>
      <c r="E24" s="67">
        <v>3830</v>
      </c>
      <c r="F24" s="67">
        <v>4218</v>
      </c>
      <c r="G24" s="67">
        <v>7703</v>
      </c>
      <c r="H24" s="67">
        <v>2268</v>
      </c>
      <c r="I24" s="67">
        <v>980</v>
      </c>
      <c r="J24" s="160">
        <v>34</v>
      </c>
    </row>
    <row r="25" spans="1:46" x14ac:dyDescent="0.25">
      <c r="B25" s="157"/>
      <c r="C25" s="157" t="s">
        <v>3</v>
      </c>
      <c r="D25" s="67">
        <v>19987</v>
      </c>
      <c r="E25" s="67">
        <v>3768</v>
      </c>
      <c r="F25" s="67">
        <v>4488</v>
      </c>
      <c r="G25" s="67">
        <v>8263</v>
      </c>
      <c r="H25" s="67">
        <v>2218</v>
      </c>
      <c r="I25" s="67">
        <v>1215</v>
      </c>
      <c r="J25" s="160">
        <v>35</v>
      </c>
    </row>
    <row r="26" spans="1:46" x14ac:dyDescent="0.25">
      <c r="B26" s="157"/>
      <c r="C26" s="157"/>
      <c r="D26" s="67"/>
      <c r="E26" s="67"/>
      <c r="F26" s="67"/>
      <c r="G26" s="67"/>
      <c r="H26" s="67"/>
      <c r="I26" s="67"/>
      <c r="J26" s="160"/>
    </row>
    <row r="27" spans="1:46" x14ac:dyDescent="0.25">
      <c r="B27" s="157" t="s">
        <v>49</v>
      </c>
      <c r="C27" s="157" t="s">
        <v>1</v>
      </c>
      <c r="D27" s="67">
        <v>37083</v>
      </c>
      <c r="E27" s="67">
        <v>7243</v>
      </c>
      <c r="F27" s="67">
        <v>8369</v>
      </c>
      <c r="G27" s="67">
        <v>15279</v>
      </c>
      <c r="H27" s="67">
        <v>4209</v>
      </c>
      <c r="I27" s="67">
        <v>1914</v>
      </c>
      <c r="J27" s="160">
        <v>69</v>
      </c>
    </row>
    <row r="28" spans="1:46" x14ac:dyDescent="0.25">
      <c r="B28" s="157"/>
      <c r="C28" s="157" t="s">
        <v>2</v>
      </c>
      <c r="D28" s="67">
        <v>18091</v>
      </c>
      <c r="E28" s="67">
        <v>3654</v>
      </c>
      <c r="F28" s="67">
        <v>4034</v>
      </c>
      <c r="G28" s="67">
        <v>7394</v>
      </c>
      <c r="H28" s="67">
        <v>2134</v>
      </c>
      <c r="I28" s="67">
        <v>841</v>
      </c>
      <c r="J28" s="160">
        <v>34</v>
      </c>
    </row>
    <row r="29" spans="1:46" x14ac:dyDescent="0.25">
      <c r="B29" s="157"/>
      <c r="C29" s="157" t="s">
        <v>3</v>
      </c>
      <c r="D29" s="67">
        <v>18992</v>
      </c>
      <c r="E29" s="67">
        <v>3589</v>
      </c>
      <c r="F29" s="67">
        <v>4335</v>
      </c>
      <c r="G29" s="67">
        <v>7885</v>
      </c>
      <c r="H29" s="67">
        <v>2075</v>
      </c>
      <c r="I29" s="67">
        <v>1073</v>
      </c>
      <c r="J29" s="160">
        <v>35</v>
      </c>
    </row>
    <row r="30" spans="1:46" x14ac:dyDescent="0.25">
      <c r="B30" s="157"/>
      <c r="C30" s="157"/>
      <c r="D30" s="67"/>
      <c r="E30" s="67"/>
      <c r="F30" s="67"/>
      <c r="G30" s="67"/>
      <c r="H30" s="67"/>
      <c r="I30" s="67"/>
      <c r="J30" s="160"/>
    </row>
    <row r="31" spans="1:46" x14ac:dyDescent="0.25">
      <c r="B31" s="157" t="s">
        <v>11</v>
      </c>
      <c r="C31" s="157" t="s">
        <v>1</v>
      </c>
      <c r="D31" s="67">
        <v>1937</v>
      </c>
      <c r="E31" s="67">
        <v>355</v>
      </c>
      <c r="F31" s="67">
        <v>337</v>
      </c>
      <c r="G31" s="67">
        <v>687</v>
      </c>
      <c r="H31" s="67">
        <v>277</v>
      </c>
      <c r="I31" s="67">
        <v>281</v>
      </c>
      <c r="J31" s="160">
        <v>0</v>
      </c>
    </row>
    <row r="32" spans="1:46" x14ac:dyDescent="0.25">
      <c r="B32" s="157"/>
      <c r="C32" s="157" t="s">
        <v>2</v>
      </c>
      <c r="D32" s="67">
        <v>942</v>
      </c>
      <c r="E32" s="67">
        <v>176</v>
      </c>
      <c r="F32" s="67">
        <v>184</v>
      </c>
      <c r="G32" s="67">
        <v>309</v>
      </c>
      <c r="H32" s="67">
        <v>134</v>
      </c>
      <c r="I32" s="67">
        <v>139</v>
      </c>
      <c r="J32" s="160">
        <v>0</v>
      </c>
    </row>
    <row r="33" spans="1:46" x14ac:dyDescent="0.25">
      <c r="B33" s="162"/>
      <c r="C33" s="162" t="s">
        <v>3</v>
      </c>
      <c r="D33" s="75">
        <v>995</v>
      </c>
      <c r="E33" s="75">
        <v>179</v>
      </c>
      <c r="F33" s="75">
        <v>153</v>
      </c>
      <c r="G33" s="75">
        <v>378</v>
      </c>
      <c r="H33" s="75">
        <v>143</v>
      </c>
      <c r="I33" s="75">
        <v>142</v>
      </c>
      <c r="J33" s="163">
        <v>0</v>
      </c>
    </row>
    <row r="34" spans="1:46" x14ac:dyDescent="0.25">
      <c r="B34" s="157"/>
      <c r="C34" s="157"/>
      <c r="D34" s="42"/>
      <c r="E34" s="42"/>
      <c r="F34" s="42"/>
      <c r="G34" s="42"/>
      <c r="H34" s="42"/>
      <c r="I34" s="42"/>
      <c r="J34" s="164"/>
    </row>
    <row r="35" spans="1:46" s="23" customFormat="1" x14ac:dyDescent="0.25">
      <c r="A35" s="39"/>
      <c r="B35" s="276" t="s">
        <v>101</v>
      </c>
      <c r="C35" s="157"/>
      <c r="D35" s="158" t="s">
        <v>1</v>
      </c>
      <c r="E35" s="158" t="s">
        <v>96</v>
      </c>
      <c r="F35" s="158" t="s">
        <v>95</v>
      </c>
      <c r="G35" s="158" t="s">
        <v>97</v>
      </c>
      <c r="H35" s="158" t="s">
        <v>98</v>
      </c>
      <c r="I35" s="158" t="s">
        <v>20</v>
      </c>
      <c r="J35" s="159" t="s">
        <v>71</v>
      </c>
      <c r="K35" s="39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</row>
    <row r="36" spans="1:46" x14ac:dyDescent="0.25">
      <c r="B36" s="276"/>
      <c r="C36" s="157" t="s">
        <v>1</v>
      </c>
      <c r="D36" s="67">
        <v>25355</v>
      </c>
      <c r="E36" s="67">
        <v>5758</v>
      </c>
      <c r="F36" s="67">
        <v>7194</v>
      </c>
      <c r="G36" s="67">
        <v>8112</v>
      </c>
      <c r="H36" s="67">
        <v>2690</v>
      </c>
      <c r="I36" s="67">
        <v>1601</v>
      </c>
      <c r="J36" s="160">
        <v>0</v>
      </c>
    </row>
    <row r="37" spans="1:46" x14ac:dyDescent="0.25">
      <c r="B37" s="157"/>
      <c r="C37" s="157" t="s">
        <v>2</v>
      </c>
      <c r="D37" s="67">
        <v>12372</v>
      </c>
      <c r="E37" s="67">
        <v>2900</v>
      </c>
      <c r="F37" s="67">
        <v>3528</v>
      </c>
      <c r="G37" s="67">
        <v>3934</v>
      </c>
      <c r="H37" s="67">
        <v>1344</v>
      </c>
      <c r="I37" s="67">
        <v>666</v>
      </c>
      <c r="J37" s="160">
        <v>0</v>
      </c>
    </row>
    <row r="38" spans="1:46" x14ac:dyDescent="0.25">
      <c r="B38" s="157"/>
      <c r="C38" s="157" t="s">
        <v>3</v>
      </c>
      <c r="D38" s="67">
        <v>12983</v>
      </c>
      <c r="E38" s="67">
        <v>2858</v>
      </c>
      <c r="F38" s="67">
        <v>3666</v>
      </c>
      <c r="G38" s="67">
        <v>4178</v>
      </c>
      <c r="H38" s="67">
        <v>1346</v>
      </c>
      <c r="I38" s="67">
        <v>935</v>
      </c>
      <c r="J38" s="160">
        <v>0</v>
      </c>
    </row>
    <row r="39" spans="1:46" x14ac:dyDescent="0.25">
      <c r="B39" s="157"/>
      <c r="C39" s="157"/>
      <c r="D39" s="67"/>
      <c r="E39" s="67"/>
      <c r="F39" s="67"/>
      <c r="G39" s="67"/>
      <c r="H39" s="67"/>
      <c r="I39" s="67"/>
      <c r="J39" s="160"/>
    </row>
    <row r="40" spans="1:46" x14ac:dyDescent="0.25">
      <c r="B40" s="157" t="s">
        <v>49</v>
      </c>
      <c r="C40" s="157" t="s">
        <v>1</v>
      </c>
      <c r="D40" s="67">
        <v>23881</v>
      </c>
      <c r="E40" s="67">
        <v>5430</v>
      </c>
      <c r="F40" s="67">
        <v>6873</v>
      </c>
      <c r="G40" s="67">
        <v>7735</v>
      </c>
      <c r="H40" s="67">
        <v>2445</v>
      </c>
      <c r="I40" s="67">
        <v>1398</v>
      </c>
      <c r="J40" s="160">
        <v>0</v>
      </c>
    </row>
    <row r="41" spans="1:46" x14ac:dyDescent="0.25">
      <c r="B41" s="157"/>
      <c r="C41" s="157" t="s">
        <v>2</v>
      </c>
      <c r="D41" s="67">
        <v>11654</v>
      </c>
      <c r="E41" s="67">
        <v>2732</v>
      </c>
      <c r="F41" s="67">
        <v>3373</v>
      </c>
      <c r="G41" s="67">
        <v>3762</v>
      </c>
      <c r="H41" s="67">
        <v>1216</v>
      </c>
      <c r="I41" s="67">
        <v>571</v>
      </c>
      <c r="J41" s="160">
        <v>0</v>
      </c>
    </row>
    <row r="42" spans="1:46" x14ac:dyDescent="0.25">
      <c r="B42" s="157"/>
      <c r="C42" s="157" t="s">
        <v>3</v>
      </c>
      <c r="D42" s="67">
        <v>12227</v>
      </c>
      <c r="E42" s="67">
        <v>2698</v>
      </c>
      <c r="F42" s="67">
        <v>3500</v>
      </c>
      <c r="G42" s="67">
        <v>3973</v>
      </c>
      <c r="H42" s="67">
        <v>1229</v>
      </c>
      <c r="I42" s="67">
        <v>827</v>
      </c>
      <c r="J42" s="160">
        <v>0</v>
      </c>
    </row>
    <row r="43" spans="1:46" x14ac:dyDescent="0.25">
      <c r="B43" s="157"/>
      <c r="C43" s="157"/>
      <c r="D43" s="67"/>
      <c r="E43" s="67"/>
      <c r="F43" s="67"/>
      <c r="G43" s="67"/>
      <c r="H43" s="67"/>
      <c r="I43" s="67"/>
      <c r="J43" s="160"/>
    </row>
    <row r="44" spans="1:46" x14ac:dyDescent="0.25">
      <c r="B44" s="157" t="s">
        <v>11</v>
      </c>
      <c r="C44" s="157" t="s">
        <v>1</v>
      </c>
      <c r="D44" s="67">
        <v>1474</v>
      </c>
      <c r="E44" s="67">
        <v>328</v>
      </c>
      <c r="F44" s="67">
        <v>321</v>
      </c>
      <c r="G44" s="67">
        <v>377</v>
      </c>
      <c r="H44" s="67">
        <v>245</v>
      </c>
      <c r="I44" s="67">
        <v>203</v>
      </c>
      <c r="J44" s="160">
        <v>0</v>
      </c>
    </row>
    <row r="45" spans="1:46" x14ac:dyDescent="0.25">
      <c r="B45" s="157"/>
      <c r="C45" s="157" t="s">
        <v>2</v>
      </c>
      <c r="D45" s="67">
        <v>718</v>
      </c>
      <c r="E45" s="67">
        <v>168</v>
      </c>
      <c r="F45" s="67">
        <v>155</v>
      </c>
      <c r="G45" s="67">
        <v>172</v>
      </c>
      <c r="H45" s="67">
        <v>128</v>
      </c>
      <c r="I45" s="67">
        <v>95</v>
      </c>
      <c r="J45" s="160">
        <v>0</v>
      </c>
    </row>
    <row r="46" spans="1:46" x14ac:dyDescent="0.25">
      <c r="B46" s="162"/>
      <c r="C46" s="162" t="s">
        <v>3</v>
      </c>
      <c r="D46" s="75">
        <v>756</v>
      </c>
      <c r="E46" s="75">
        <v>160</v>
      </c>
      <c r="F46" s="75">
        <v>166</v>
      </c>
      <c r="G46" s="75">
        <v>205</v>
      </c>
      <c r="H46" s="75">
        <v>117</v>
      </c>
      <c r="I46" s="75">
        <v>108</v>
      </c>
      <c r="J46" s="163">
        <v>0</v>
      </c>
    </row>
    <row r="48" spans="1:46" x14ac:dyDescent="0.25">
      <c r="B48" s="74" t="s">
        <v>39</v>
      </c>
    </row>
    <row r="50" spans="2:22" x14ac:dyDescent="0.25">
      <c r="B50" s="165"/>
      <c r="C50" s="165"/>
      <c r="D50" s="36"/>
      <c r="E50" s="36"/>
      <c r="F50" s="36"/>
      <c r="G50" s="36"/>
      <c r="H50" s="36"/>
      <c r="I50" s="36"/>
      <c r="J50" s="166"/>
    </row>
    <row r="51" spans="2:22" x14ac:dyDescent="0.25">
      <c r="B51" s="43"/>
      <c r="C51" s="43"/>
      <c r="D51" s="43"/>
      <c r="E51" s="43"/>
      <c r="F51" s="43"/>
      <c r="G51" s="43"/>
      <c r="H51" s="43"/>
      <c r="I51" s="43"/>
      <c r="J51" s="43"/>
    </row>
    <row r="52" spans="2:22" s="28" customFormat="1" x14ac:dyDescent="0.25">
      <c r="B52" s="39"/>
      <c r="C52" s="39"/>
      <c r="J52" s="40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2:22" s="28" customFormat="1" x14ac:dyDescent="0.25">
      <c r="B53" s="39"/>
      <c r="C53" s="39"/>
      <c r="J53" s="40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</row>
    <row r="54" spans="2:22" s="28" customFormat="1" x14ac:dyDescent="0.25">
      <c r="B54" s="39"/>
      <c r="C54" s="39"/>
      <c r="J54" s="40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2:22" s="28" customFormat="1" x14ac:dyDescent="0.25">
      <c r="B55" s="39"/>
      <c r="C55" s="39"/>
      <c r="J55" s="40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2:22" s="28" customFormat="1" x14ac:dyDescent="0.25">
      <c r="B56" s="39"/>
      <c r="C56" s="39"/>
      <c r="J56" s="40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2:22" s="28" customFormat="1" x14ac:dyDescent="0.25">
      <c r="B57" s="39"/>
      <c r="C57" s="39"/>
      <c r="J57" s="40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2:22" s="28" customFormat="1" x14ac:dyDescent="0.25">
      <c r="B58" s="39"/>
      <c r="C58" s="39"/>
      <c r="J58" s="40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2:22" s="28" customFormat="1" x14ac:dyDescent="0.25">
      <c r="B59" s="39"/>
      <c r="C59" s="39"/>
      <c r="J59" s="40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2:22" s="28" customFormat="1" x14ac:dyDescent="0.25">
      <c r="B60" s="39"/>
      <c r="C60" s="39"/>
      <c r="J60" s="40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2:22" s="28" customFormat="1" x14ac:dyDescent="0.25">
      <c r="B61" s="39"/>
      <c r="C61" s="39"/>
      <c r="J61" s="40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2:22" s="28" customFormat="1" x14ac:dyDescent="0.25">
      <c r="B62" s="39"/>
      <c r="C62" s="39"/>
      <c r="J62" s="40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2:22" s="28" customFormat="1" x14ac:dyDescent="0.25">
      <c r="B63" s="39"/>
      <c r="C63" s="39"/>
      <c r="J63" s="40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2:22" s="28" customFormat="1" x14ac:dyDescent="0.25">
      <c r="B64" s="39"/>
      <c r="C64" s="39"/>
      <c r="J64" s="40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2:22" s="28" customFormat="1" x14ac:dyDescent="0.25">
      <c r="B65" s="39"/>
      <c r="C65" s="39"/>
      <c r="J65" s="40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2:22" s="28" customFormat="1" x14ac:dyDescent="0.25">
      <c r="B66" s="39"/>
      <c r="C66" s="39"/>
      <c r="J66" s="40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2:22" s="28" customFormat="1" x14ac:dyDescent="0.25">
      <c r="B67" s="39"/>
      <c r="C67" s="39"/>
      <c r="J67" s="40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2:22" s="28" customFormat="1" x14ac:dyDescent="0.25">
      <c r="B68" s="39"/>
      <c r="C68" s="39"/>
      <c r="J68" s="40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2:22" s="28" customFormat="1" x14ac:dyDescent="0.25">
      <c r="B69" s="39"/>
      <c r="C69" s="39"/>
      <c r="J69" s="40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2:22" s="28" customFormat="1" x14ac:dyDescent="0.25">
      <c r="B70" s="39"/>
      <c r="C70" s="39"/>
      <c r="J70" s="40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2:22" s="28" customFormat="1" x14ac:dyDescent="0.25">
      <c r="B71" s="39"/>
      <c r="C71" s="39"/>
      <c r="J71" s="40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2:22" s="28" customFormat="1" x14ac:dyDescent="0.25">
      <c r="B72" s="39"/>
      <c r="C72" s="39"/>
      <c r="J72" s="40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2:22" s="28" customFormat="1" x14ac:dyDescent="0.25">
      <c r="B73" s="39"/>
      <c r="C73" s="39"/>
      <c r="J73" s="40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2:22" s="28" customFormat="1" x14ac:dyDescent="0.25">
      <c r="B74" s="39"/>
      <c r="C74" s="39"/>
      <c r="J74" s="40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2:22" s="28" customFormat="1" x14ac:dyDescent="0.25">
      <c r="B75" s="39"/>
      <c r="C75" s="39"/>
      <c r="J75" s="40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2:22" s="28" customFormat="1" x14ac:dyDescent="0.25">
      <c r="B76" s="39"/>
      <c r="C76" s="39"/>
      <c r="J76" s="40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2:22" s="28" customFormat="1" x14ac:dyDescent="0.25">
      <c r="B77" s="39"/>
      <c r="C77" s="39"/>
      <c r="J77" s="40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2:22" s="28" customFormat="1" x14ac:dyDescent="0.25">
      <c r="B78" s="39"/>
      <c r="C78" s="39"/>
      <c r="J78" s="40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2:22" s="28" customFormat="1" x14ac:dyDescent="0.25">
      <c r="B79" s="39"/>
      <c r="C79" s="39"/>
      <c r="J79" s="40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2:22" s="28" customFormat="1" x14ac:dyDescent="0.25">
      <c r="B80" s="39"/>
      <c r="C80" s="39"/>
      <c r="J80" s="40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2:22" s="28" customFormat="1" x14ac:dyDescent="0.25">
      <c r="B81" s="39"/>
      <c r="C81" s="39"/>
      <c r="J81" s="40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2:22" s="28" customFormat="1" x14ac:dyDescent="0.25">
      <c r="B82" s="39"/>
      <c r="C82" s="39"/>
      <c r="J82" s="40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2:22" s="28" customFormat="1" x14ac:dyDescent="0.25">
      <c r="B83" s="39"/>
      <c r="C83" s="39"/>
      <c r="J83" s="40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2:22" s="28" customFormat="1" x14ac:dyDescent="0.25">
      <c r="B84" s="39"/>
      <c r="C84" s="39"/>
      <c r="J84" s="40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2:22" s="28" customFormat="1" x14ac:dyDescent="0.25">
      <c r="B85" s="39"/>
      <c r="C85" s="39"/>
      <c r="J85" s="40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2:22" s="28" customFormat="1" x14ac:dyDescent="0.25">
      <c r="B86" s="39"/>
      <c r="C86" s="39"/>
      <c r="J86" s="40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2:22" s="28" customFormat="1" x14ac:dyDescent="0.25">
      <c r="B87" s="39"/>
      <c r="C87" s="39"/>
      <c r="J87" s="40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2:22" s="28" customFormat="1" x14ac:dyDescent="0.25">
      <c r="B88" s="39"/>
      <c r="C88" s="39"/>
      <c r="J88" s="40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2:22" s="28" customFormat="1" x14ac:dyDescent="0.25">
      <c r="B89" s="39"/>
      <c r="C89" s="39"/>
      <c r="J89" s="40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2:22" s="28" customFormat="1" x14ac:dyDescent="0.25">
      <c r="B90" s="39"/>
      <c r="C90" s="39"/>
      <c r="J90" s="40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2:22" s="28" customFormat="1" x14ac:dyDescent="0.25">
      <c r="B91" s="39"/>
      <c r="C91" s="39"/>
      <c r="J91" s="40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2:22" s="28" customFormat="1" x14ac:dyDescent="0.25">
      <c r="B92" s="39"/>
      <c r="C92" s="39"/>
      <c r="J92" s="40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2:22" s="28" customFormat="1" x14ac:dyDescent="0.25">
      <c r="B93" s="39"/>
      <c r="C93" s="39"/>
      <c r="J93" s="40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2:22" s="28" customFormat="1" x14ac:dyDescent="0.25">
      <c r="B94" s="39"/>
      <c r="C94" s="39"/>
      <c r="J94" s="40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2:22" s="28" customFormat="1" x14ac:dyDescent="0.25">
      <c r="B95" s="39"/>
      <c r="C95" s="39"/>
      <c r="J95" s="40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2:22" s="28" customFormat="1" x14ac:dyDescent="0.25">
      <c r="B96" s="39"/>
      <c r="C96" s="39"/>
      <c r="J96" s="40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2:22" s="28" customFormat="1" x14ac:dyDescent="0.25">
      <c r="B97" s="39"/>
      <c r="C97" s="39"/>
      <c r="J97" s="40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2:22" s="28" customFormat="1" x14ac:dyDescent="0.25">
      <c r="B98" s="39"/>
      <c r="C98" s="39"/>
      <c r="J98" s="40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2:22" s="28" customFormat="1" x14ac:dyDescent="0.25">
      <c r="B99" s="39"/>
      <c r="C99" s="39"/>
      <c r="J99" s="40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2:22" s="28" customFormat="1" x14ac:dyDescent="0.25">
      <c r="B100" s="39"/>
      <c r="C100" s="39"/>
      <c r="J100" s="40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2:22" s="28" customFormat="1" x14ac:dyDescent="0.25">
      <c r="B101" s="39"/>
      <c r="C101" s="39"/>
      <c r="J101" s="40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2:22" s="28" customFormat="1" x14ac:dyDescent="0.25">
      <c r="B102" s="39"/>
      <c r="C102" s="39"/>
      <c r="J102" s="40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2:22" s="28" customFormat="1" x14ac:dyDescent="0.25">
      <c r="B103" s="39"/>
      <c r="C103" s="39"/>
      <c r="J103" s="40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2:22" s="28" customFormat="1" x14ac:dyDescent="0.25">
      <c r="B104" s="39"/>
      <c r="C104" s="39"/>
      <c r="J104" s="40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2:22" s="28" customFormat="1" x14ac:dyDescent="0.25">
      <c r="B105" s="39"/>
      <c r="C105" s="39"/>
      <c r="J105" s="40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2:22" s="28" customFormat="1" x14ac:dyDescent="0.25">
      <c r="B106" s="39"/>
      <c r="C106" s="39"/>
      <c r="J106" s="40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2:22" s="28" customFormat="1" x14ac:dyDescent="0.25">
      <c r="B107" s="39"/>
      <c r="C107" s="39"/>
      <c r="J107" s="40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2:22" s="28" customFormat="1" x14ac:dyDescent="0.25">
      <c r="B108" s="39"/>
      <c r="C108" s="39"/>
      <c r="J108" s="40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2:22" s="28" customFormat="1" x14ac:dyDescent="0.25">
      <c r="B109" s="39"/>
      <c r="C109" s="39"/>
      <c r="J109" s="40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2:22" s="28" customFormat="1" x14ac:dyDescent="0.25">
      <c r="B110" s="39"/>
      <c r="C110" s="39"/>
      <c r="J110" s="40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2:22" s="28" customFormat="1" x14ac:dyDescent="0.25">
      <c r="B111" s="39"/>
      <c r="C111" s="39"/>
      <c r="J111" s="40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2:22" s="28" customFormat="1" x14ac:dyDescent="0.25">
      <c r="B112" s="39"/>
      <c r="C112" s="39"/>
      <c r="J112" s="40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2:22" s="28" customFormat="1" x14ac:dyDescent="0.25">
      <c r="B113" s="39"/>
      <c r="C113" s="39"/>
      <c r="J113" s="40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2:22" s="28" customFormat="1" x14ac:dyDescent="0.25">
      <c r="B114" s="39"/>
      <c r="C114" s="39"/>
      <c r="J114" s="40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2:22" s="28" customFormat="1" x14ac:dyDescent="0.25">
      <c r="B115" s="39"/>
      <c r="C115" s="39"/>
      <c r="J115" s="40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2:22" s="28" customFormat="1" x14ac:dyDescent="0.25">
      <c r="B116" s="39"/>
      <c r="C116" s="39"/>
      <c r="J116" s="40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2:22" s="28" customFormat="1" x14ac:dyDescent="0.25">
      <c r="B117" s="39"/>
      <c r="C117" s="39"/>
      <c r="J117" s="4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2:22" s="28" customFormat="1" x14ac:dyDescent="0.25">
      <c r="B118" s="39"/>
      <c r="C118" s="39"/>
      <c r="J118" s="4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2:22" s="28" customFormat="1" x14ac:dyDescent="0.25">
      <c r="B119" s="39"/>
      <c r="C119" s="39"/>
      <c r="J119" s="4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2:22" s="28" customFormat="1" x14ac:dyDescent="0.25">
      <c r="B120" s="39"/>
      <c r="C120" s="39"/>
      <c r="J120" s="40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2:22" s="28" customFormat="1" x14ac:dyDescent="0.25">
      <c r="B121" s="39"/>
      <c r="C121" s="39"/>
      <c r="J121" s="40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2:22" s="28" customFormat="1" x14ac:dyDescent="0.25">
      <c r="B122" s="39"/>
      <c r="C122" s="39"/>
      <c r="J122" s="40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2:22" s="28" customFormat="1" x14ac:dyDescent="0.25">
      <c r="B123" s="39"/>
      <c r="C123" s="39"/>
      <c r="J123" s="40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2:22" s="28" customFormat="1" x14ac:dyDescent="0.25">
      <c r="B124" s="39"/>
      <c r="C124" s="39"/>
      <c r="J124" s="40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2:22" s="28" customFormat="1" x14ac:dyDescent="0.25">
      <c r="B125" s="39"/>
      <c r="C125" s="39"/>
      <c r="J125" s="40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2:22" s="28" customFormat="1" x14ac:dyDescent="0.25">
      <c r="B126" s="39"/>
      <c r="C126" s="39"/>
      <c r="J126" s="40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2:22" s="28" customFormat="1" x14ac:dyDescent="0.25">
      <c r="B127" s="39"/>
      <c r="C127" s="39"/>
      <c r="J127" s="40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2:22" s="28" customFormat="1" x14ac:dyDescent="0.25">
      <c r="B128" s="39"/>
      <c r="C128" s="39"/>
      <c r="J128" s="40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2:22" s="28" customFormat="1" x14ac:dyDescent="0.25">
      <c r="B129" s="39"/>
      <c r="C129" s="39"/>
      <c r="J129" s="40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2:22" s="28" customFormat="1" x14ac:dyDescent="0.25">
      <c r="B130" s="39"/>
      <c r="C130" s="39"/>
      <c r="J130" s="40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2:22" s="28" customFormat="1" x14ac:dyDescent="0.25">
      <c r="B131" s="39"/>
      <c r="C131" s="39"/>
      <c r="J131" s="40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2:22" s="28" customFormat="1" x14ac:dyDescent="0.25">
      <c r="B132" s="39"/>
      <c r="C132" s="39"/>
      <c r="J132" s="40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2:22" s="28" customFormat="1" x14ac:dyDescent="0.25">
      <c r="B133" s="39"/>
      <c r="C133" s="39"/>
      <c r="J133" s="40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  <row r="134" spans="2:22" s="28" customFormat="1" x14ac:dyDescent="0.25">
      <c r="B134" s="39"/>
      <c r="C134" s="39"/>
      <c r="J134" s="40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</row>
    <row r="135" spans="2:22" s="28" customFormat="1" x14ac:dyDescent="0.25">
      <c r="B135" s="39"/>
      <c r="C135" s="39"/>
      <c r="J135" s="40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</row>
    <row r="136" spans="2:22" s="28" customFormat="1" x14ac:dyDescent="0.25">
      <c r="B136" s="39"/>
      <c r="C136" s="39"/>
      <c r="J136" s="40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</row>
    <row r="137" spans="2:22" s="28" customFormat="1" x14ac:dyDescent="0.25">
      <c r="B137" s="39"/>
      <c r="C137" s="39"/>
      <c r="J137" s="40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</row>
    <row r="138" spans="2:22" s="28" customFormat="1" x14ac:dyDescent="0.25">
      <c r="B138" s="39"/>
      <c r="C138" s="39"/>
      <c r="J138" s="40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</row>
    <row r="139" spans="2:22" s="28" customFormat="1" x14ac:dyDescent="0.25">
      <c r="B139" s="39"/>
      <c r="C139" s="39"/>
      <c r="J139" s="40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</row>
    <row r="140" spans="2:22" s="28" customFormat="1" x14ac:dyDescent="0.25">
      <c r="B140" s="39"/>
      <c r="C140" s="39"/>
      <c r="J140" s="40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</row>
    <row r="141" spans="2:22" s="28" customFormat="1" x14ac:dyDescent="0.25">
      <c r="B141" s="39"/>
      <c r="C141" s="39"/>
      <c r="J141" s="40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</row>
    <row r="142" spans="2:22" s="28" customFormat="1" x14ac:dyDescent="0.25">
      <c r="B142" s="39"/>
      <c r="C142" s="39"/>
      <c r="J142" s="40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</row>
    <row r="143" spans="2:22" s="28" customFormat="1" x14ac:dyDescent="0.25">
      <c r="B143" s="39"/>
      <c r="C143" s="39"/>
      <c r="J143" s="40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</row>
    <row r="144" spans="2:22" s="28" customFormat="1" x14ac:dyDescent="0.25">
      <c r="B144" s="39"/>
      <c r="C144" s="39"/>
      <c r="J144" s="40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</row>
    <row r="145" spans="2:22" s="28" customFormat="1" x14ac:dyDescent="0.25">
      <c r="B145" s="39"/>
      <c r="C145" s="39"/>
      <c r="J145" s="40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</row>
    <row r="146" spans="2:22" s="28" customFormat="1" x14ac:dyDescent="0.25">
      <c r="B146" s="39"/>
      <c r="C146" s="39"/>
      <c r="J146" s="40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</row>
    <row r="147" spans="2:22" s="28" customFormat="1" x14ac:dyDescent="0.25">
      <c r="B147" s="39"/>
      <c r="C147" s="39"/>
      <c r="J147" s="40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</row>
    <row r="148" spans="2:22" s="28" customFormat="1" x14ac:dyDescent="0.25">
      <c r="B148" s="39"/>
      <c r="C148" s="39"/>
      <c r="J148" s="40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</row>
    <row r="149" spans="2:22" s="28" customFormat="1" x14ac:dyDescent="0.25">
      <c r="B149" s="39"/>
      <c r="C149" s="39"/>
      <c r="J149" s="40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</row>
    <row r="150" spans="2:22" s="28" customFormat="1" x14ac:dyDescent="0.25">
      <c r="B150" s="39"/>
      <c r="C150" s="39"/>
      <c r="J150" s="40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</row>
    <row r="151" spans="2:22" s="28" customFormat="1" x14ac:dyDescent="0.25">
      <c r="B151" s="39"/>
      <c r="C151" s="39"/>
      <c r="J151" s="40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</row>
    <row r="152" spans="2:22" s="28" customFormat="1" x14ac:dyDescent="0.25">
      <c r="B152" s="39"/>
      <c r="C152" s="39"/>
      <c r="J152" s="40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</row>
    <row r="153" spans="2:22" s="28" customFormat="1" x14ac:dyDescent="0.25">
      <c r="B153" s="39"/>
      <c r="C153" s="39"/>
      <c r="J153" s="40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</row>
    <row r="154" spans="2:22" s="28" customFormat="1" x14ac:dyDescent="0.25">
      <c r="B154" s="39"/>
      <c r="C154" s="39"/>
      <c r="J154" s="40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</row>
    <row r="155" spans="2:22" s="28" customFormat="1" x14ac:dyDescent="0.25">
      <c r="B155" s="39"/>
      <c r="C155" s="39"/>
      <c r="J155" s="40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</row>
    <row r="156" spans="2:22" s="28" customFormat="1" x14ac:dyDescent="0.25">
      <c r="B156" s="39"/>
      <c r="C156" s="39"/>
      <c r="J156" s="40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</row>
    <row r="157" spans="2:22" s="28" customFormat="1" x14ac:dyDescent="0.25">
      <c r="B157" s="39"/>
      <c r="C157" s="39"/>
      <c r="J157" s="40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</row>
    <row r="158" spans="2:22" s="28" customFormat="1" x14ac:dyDescent="0.25">
      <c r="B158" s="39"/>
      <c r="C158" s="39"/>
      <c r="J158" s="40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</row>
    <row r="159" spans="2:22" s="28" customFormat="1" x14ac:dyDescent="0.25">
      <c r="B159" s="39"/>
      <c r="C159" s="39"/>
      <c r="J159" s="40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</row>
    <row r="160" spans="2:22" s="28" customFormat="1" x14ac:dyDescent="0.25">
      <c r="B160" s="39"/>
      <c r="C160" s="39"/>
      <c r="J160" s="40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</row>
    <row r="161" spans="2:22" s="28" customFormat="1" x14ac:dyDescent="0.25">
      <c r="B161" s="39"/>
      <c r="C161" s="39"/>
      <c r="J161" s="40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</row>
    <row r="162" spans="2:22" s="28" customFormat="1" x14ac:dyDescent="0.25">
      <c r="B162" s="39"/>
      <c r="C162" s="39"/>
      <c r="J162" s="40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</row>
    <row r="163" spans="2:22" s="28" customFormat="1" x14ac:dyDescent="0.25">
      <c r="B163" s="39"/>
      <c r="C163" s="39"/>
      <c r="J163" s="40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</row>
    <row r="164" spans="2:22" s="28" customFormat="1" x14ac:dyDescent="0.25">
      <c r="B164" s="39"/>
      <c r="C164" s="39"/>
      <c r="J164" s="40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</row>
    <row r="165" spans="2:22" s="28" customFormat="1" x14ac:dyDescent="0.25">
      <c r="B165" s="39"/>
      <c r="C165" s="39"/>
      <c r="J165" s="40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</row>
    <row r="166" spans="2:22" s="28" customFormat="1" x14ac:dyDescent="0.25">
      <c r="B166" s="39"/>
      <c r="C166" s="39"/>
      <c r="J166" s="40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</row>
    <row r="167" spans="2:22" s="28" customFormat="1" x14ac:dyDescent="0.25">
      <c r="B167" s="39"/>
      <c r="C167" s="39"/>
      <c r="J167" s="40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</row>
    <row r="168" spans="2:22" s="28" customFormat="1" x14ac:dyDescent="0.25">
      <c r="B168" s="39"/>
      <c r="C168" s="39"/>
      <c r="J168" s="40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</row>
    <row r="169" spans="2:22" s="28" customFormat="1" x14ac:dyDescent="0.25">
      <c r="B169" s="39"/>
      <c r="C169" s="39"/>
      <c r="J169" s="40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</row>
    <row r="170" spans="2:22" s="28" customFormat="1" x14ac:dyDescent="0.25">
      <c r="B170" s="39"/>
      <c r="C170" s="39"/>
      <c r="J170" s="40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</row>
    <row r="171" spans="2:22" s="28" customFormat="1" x14ac:dyDescent="0.25">
      <c r="B171" s="39"/>
      <c r="C171" s="39"/>
      <c r="J171" s="40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</row>
    <row r="172" spans="2:22" s="28" customFormat="1" x14ac:dyDescent="0.25">
      <c r="B172" s="39"/>
      <c r="C172" s="39"/>
      <c r="J172" s="40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</row>
    <row r="173" spans="2:22" s="28" customFormat="1" x14ac:dyDescent="0.25">
      <c r="B173" s="39"/>
      <c r="C173" s="39"/>
      <c r="J173" s="40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</row>
    <row r="174" spans="2:22" s="28" customFormat="1" x14ac:dyDescent="0.25">
      <c r="B174" s="39"/>
      <c r="C174" s="39"/>
      <c r="J174" s="40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</row>
    <row r="175" spans="2:22" s="28" customFormat="1" x14ac:dyDescent="0.25">
      <c r="B175" s="39"/>
      <c r="C175" s="39"/>
      <c r="J175" s="40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</row>
    <row r="176" spans="2:22" s="28" customFormat="1" x14ac:dyDescent="0.25">
      <c r="B176" s="39"/>
      <c r="C176" s="39"/>
      <c r="J176" s="40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</row>
    <row r="177" spans="2:22" s="28" customFormat="1" x14ac:dyDescent="0.25">
      <c r="B177" s="39"/>
      <c r="C177" s="39"/>
      <c r="J177" s="40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</row>
    <row r="178" spans="2:22" s="28" customFormat="1" x14ac:dyDescent="0.25">
      <c r="B178" s="39"/>
      <c r="C178" s="39"/>
      <c r="J178" s="40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</row>
    <row r="179" spans="2:22" s="28" customFormat="1" x14ac:dyDescent="0.25">
      <c r="B179" s="39"/>
      <c r="C179" s="39"/>
      <c r="J179" s="40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</row>
    <row r="180" spans="2:22" s="28" customFormat="1" x14ac:dyDescent="0.25">
      <c r="B180" s="39"/>
      <c r="C180" s="39"/>
      <c r="J180" s="40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</row>
    <row r="181" spans="2:22" s="28" customFormat="1" x14ac:dyDescent="0.25">
      <c r="B181" s="39"/>
      <c r="C181" s="39"/>
      <c r="J181" s="40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</row>
    <row r="182" spans="2:22" s="28" customFormat="1" x14ac:dyDescent="0.25">
      <c r="B182" s="39"/>
      <c r="C182" s="39"/>
      <c r="J182" s="40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</row>
    <row r="183" spans="2:22" s="28" customFormat="1" x14ac:dyDescent="0.25">
      <c r="B183" s="39"/>
      <c r="C183" s="39"/>
      <c r="J183" s="40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</row>
    <row r="184" spans="2:22" s="28" customFormat="1" x14ac:dyDescent="0.25">
      <c r="B184" s="39"/>
      <c r="C184" s="39"/>
      <c r="J184" s="40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</row>
    <row r="185" spans="2:22" s="28" customFormat="1" x14ac:dyDescent="0.25">
      <c r="B185" s="39"/>
      <c r="C185" s="39"/>
      <c r="J185" s="40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</row>
    <row r="186" spans="2:22" s="28" customFormat="1" x14ac:dyDescent="0.25">
      <c r="B186" s="39"/>
      <c r="C186" s="39"/>
      <c r="J186" s="40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</row>
    <row r="187" spans="2:22" s="28" customFormat="1" x14ac:dyDescent="0.25">
      <c r="B187" s="39"/>
      <c r="C187" s="39"/>
      <c r="J187" s="40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</row>
    <row r="188" spans="2:22" s="28" customFormat="1" x14ac:dyDescent="0.25">
      <c r="B188" s="39"/>
      <c r="C188" s="39"/>
      <c r="J188" s="40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</row>
    <row r="189" spans="2:22" s="28" customFormat="1" x14ac:dyDescent="0.25">
      <c r="B189" s="39"/>
      <c r="C189" s="39"/>
      <c r="J189" s="40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</row>
    <row r="190" spans="2:22" s="28" customFormat="1" x14ac:dyDescent="0.25">
      <c r="B190" s="39"/>
      <c r="C190" s="39"/>
      <c r="J190" s="40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</row>
    <row r="191" spans="2:22" s="28" customFormat="1" x14ac:dyDescent="0.25">
      <c r="B191" s="39"/>
      <c r="C191" s="39"/>
      <c r="J191" s="40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</row>
    <row r="192" spans="2:22" s="28" customFormat="1" x14ac:dyDescent="0.25">
      <c r="B192" s="39"/>
      <c r="C192" s="39"/>
      <c r="J192" s="40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</row>
    <row r="193" spans="2:22" s="28" customFormat="1" x14ac:dyDescent="0.25">
      <c r="B193" s="39"/>
      <c r="C193" s="39"/>
      <c r="J193" s="40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</row>
    <row r="194" spans="2:22" s="28" customFormat="1" x14ac:dyDescent="0.25">
      <c r="B194" s="39"/>
      <c r="C194" s="39"/>
      <c r="J194" s="40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</row>
    <row r="195" spans="2:22" s="28" customFormat="1" x14ac:dyDescent="0.25">
      <c r="B195" s="39"/>
      <c r="C195" s="39"/>
      <c r="J195" s="40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</row>
    <row r="196" spans="2:22" s="28" customFormat="1" x14ac:dyDescent="0.25">
      <c r="B196" s="39"/>
      <c r="C196" s="39"/>
      <c r="J196" s="40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</row>
    <row r="197" spans="2:22" s="28" customFormat="1" x14ac:dyDescent="0.25">
      <c r="B197" s="39"/>
      <c r="C197" s="39"/>
      <c r="J197" s="40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</row>
    <row r="198" spans="2:22" s="28" customFormat="1" x14ac:dyDescent="0.25">
      <c r="B198" s="39"/>
      <c r="C198" s="39"/>
      <c r="J198" s="40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</row>
    <row r="199" spans="2:22" s="28" customFormat="1" x14ac:dyDescent="0.25">
      <c r="B199" s="39"/>
      <c r="C199" s="39"/>
      <c r="J199" s="40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</row>
    <row r="200" spans="2:22" s="28" customFormat="1" x14ac:dyDescent="0.25">
      <c r="B200" s="39"/>
      <c r="C200" s="39"/>
      <c r="J200" s="40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</row>
    <row r="201" spans="2:22" s="28" customFormat="1" x14ac:dyDescent="0.25">
      <c r="B201" s="39"/>
      <c r="C201" s="39"/>
      <c r="J201" s="40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</row>
    <row r="202" spans="2:22" s="28" customFormat="1" x14ac:dyDescent="0.25">
      <c r="B202" s="39"/>
      <c r="C202" s="39"/>
      <c r="J202" s="40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</row>
    <row r="203" spans="2:22" s="28" customFormat="1" x14ac:dyDescent="0.25">
      <c r="B203" s="39"/>
      <c r="C203" s="39"/>
      <c r="J203" s="40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</row>
    <row r="204" spans="2:22" s="28" customFormat="1" x14ac:dyDescent="0.25">
      <c r="B204" s="39"/>
      <c r="C204" s="39"/>
      <c r="J204" s="40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</row>
    <row r="205" spans="2:22" s="28" customFormat="1" x14ac:dyDescent="0.25">
      <c r="B205" s="39"/>
      <c r="C205" s="39"/>
      <c r="J205" s="40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</row>
    <row r="206" spans="2:22" s="28" customFormat="1" x14ac:dyDescent="0.25">
      <c r="B206" s="39"/>
      <c r="C206" s="39"/>
      <c r="J206" s="40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</row>
    <row r="207" spans="2:22" s="28" customFormat="1" x14ac:dyDescent="0.25">
      <c r="B207" s="39"/>
      <c r="C207" s="39"/>
      <c r="J207" s="40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</row>
    <row r="208" spans="2:22" s="28" customFormat="1" x14ac:dyDescent="0.25">
      <c r="B208" s="39"/>
      <c r="C208" s="39"/>
      <c r="J208" s="40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</row>
    <row r="209" spans="2:22" s="28" customFormat="1" x14ac:dyDescent="0.25">
      <c r="B209" s="39"/>
      <c r="C209" s="39"/>
      <c r="J209" s="40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</row>
    <row r="210" spans="2:22" s="28" customFormat="1" x14ac:dyDescent="0.25">
      <c r="B210" s="39"/>
      <c r="C210" s="39"/>
      <c r="J210" s="40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</row>
    <row r="211" spans="2:22" s="28" customFormat="1" x14ac:dyDescent="0.25">
      <c r="B211" s="39"/>
      <c r="C211" s="39"/>
      <c r="J211" s="40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</row>
    <row r="212" spans="2:22" s="28" customFormat="1" x14ac:dyDescent="0.25">
      <c r="B212" s="39"/>
      <c r="C212" s="39"/>
      <c r="J212" s="40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</row>
    <row r="213" spans="2:22" s="28" customFormat="1" x14ac:dyDescent="0.25">
      <c r="B213" s="39"/>
      <c r="C213" s="39"/>
      <c r="J213" s="40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</row>
    <row r="214" spans="2:22" s="28" customFormat="1" x14ac:dyDescent="0.25">
      <c r="B214" s="39"/>
      <c r="C214" s="39"/>
      <c r="J214" s="40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</row>
    <row r="215" spans="2:22" s="28" customFormat="1" x14ac:dyDescent="0.25">
      <c r="B215" s="39"/>
      <c r="C215" s="39"/>
      <c r="J215" s="40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</row>
    <row r="216" spans="2:22" s="28" customFormat="1" x14ac:dyDescent="0.25">
      <c r="B216" s="39"/>
      <c r="C216" s="39"/>
      <c r="J216" s="40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</row>
    <row r="217" spans="2:22" s="28" customFormat="1" x14ac:dyDescent="0.25">
      <c r="B217" s="39"/>
      <c r="C217" s="39"/>
      <c r="J217" s="40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</row>
    <row r="218" spans="2:22" s="28" customFormat="1" x14ac:dyDescent="0.25">
      <c r="B218" s="39"/>
      <c r="C218" s="39"/>
      <c r="J218" s="40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</row>
    <row r="219" spans="2:22" s="28" customFormat="1" x14ac:dyDescent="0.25">
      <c r="B219" s="39"/>
      <c r="C219" s="39"/>
      <c r="J219" s="40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</row>
    <row r="220" spans="2:22" s="28" customFormat="1" x14ac:dyDescent="0.25">
      <c r="B220" s="39"/>
      <c r="C220" s="39"/>
      <c r="J220" s="40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</row>
    <row r="221" spans="2:22" s="28" customFormat="1" x14ac:dyDescent="0.25">
      <c r="B221" s="39"/>
      <c r="C221" s="39"/>
      <c r="J221" s="40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</row>
    <row r="222" spans="2:22" s="28" customFormat="1" x14ac:dyDescent="0.25">
      <c r="B222" s="39"/>
      <c r="C222" s="39"/>
      <c r="J222" s="40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</row>
    <row r="223" spans="2:22" s="28" customFormat="1" x14ac:dyDescent="0.25">
      <c r="B223" s="39"/>
      <c r="C223" s="39"/>
      <c r="J223" s="40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</row>
    <row r="224" spans="2:22" s="28" customFormat="1" x14ac:dyDescent="0.25">
      <c r="B224" s="39"/>
      <c r="C224" s="39"/>
      <c r="J224" s="40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</row>
    <row r="225" spans="2:22" s="28" customFormat="1" x14ac:dyDescent="0.25">
      <c r="B225" s="39"/>
      <c r="C225" s="39"/>
      <c r="J225" s="40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</row>
    <row r="226" spans="2:22" s="28" customFormat="1" x14ac:dyDescent="0.25">
      <c r="B226" s="39"/>
      <c r="C226" s="39"/>
      <c r="J226" s="40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</row>
    <row r="227" spans="2:22" s="28" customFormat="1" x14ac:dyDescent="0.25">
      <c r="B227" s="39"/>
      <c r="C227" s="39"/>
      <c r="J227" s="40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</row>
    <row r="228" spans="2:22" s="28" customFormat="1" x14ac:dyDescent="0.25">
      <c r="B228" s="39"/>
      <c r="C228" s="39"/>
      <c r="J228" s="40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</row>
    <row r="229" spans="2:22" s="28" customFormat="1" x14ac:dyDescent="0.25">
      <c r="B229" s="39"/>
      <c r="C229" s="39"/>
      <c r="J229" s="40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</row>
    <row r="230" spans="2:22" s="28" customFormat="1" x14ac:dyDescent="0.25">
      <c r="B230" s="39"/>
      <c r="C230" s="39"/>
      <c r="J230" s="40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</row>
    <row r="231" spans="2:22" s="28" customFormat="1" x14ac:dyDescent="0.25">
      <c r="B231" s="39"/>
      <c r="C231" s="39"/>
      <c r="J231" s="40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</row>
    <row r="232" spans="2:22" s="28" customFormat="1" x14ac:dyDescent="0.25">
      <c r="B232" s="39"/>
      <c r="C232" s="39"/>
      <c r="J232" s="40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</row>
    <row r="233" spans="2:22" s="28" customFormat="1" x14ac:dyDescent="0.25">
      <c r="B233" s="39"/>
      <c r="C233" s="39"/>
      <c r="J233" s="40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</row>
    <row r="234" spans="2:22" s="28" customFormat="1" x14ac:dyDescent="0.25">
      <c r="B234" s="39"/>
      <c r="C234" s="39"/>
      <c r="J234" s="40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</row>
    <row r="235" spans="2:22" s="28" customFormat="1" x14ac:dyDescent="0.25">
      <c r="B235" s="39"/>
      <c r="C235" s="39"/>
      <c r="J235" s="40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</row>
    <row r="236" spans="2:22" s="28" customFormat="1" x14ac:dyDescent="0.25">
      <c r="B236" s="39"/>
      <c r="C236" s="39"/>
      <c r="J236" s="40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</row>
    <row r="237" spans="2:22" s="28" customFormat="1" x14ac:dyDescent="0.25">
      <c r="B237" s="39"/>
      <c r="C237" s="39"/>
      <c r="J237" s="40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</row>
    <row r="238" spans="2:22" s="28" customFormat="1" x14ac:dyDescent="0.25">
      <c r="B238" s="39"/>
      <c r="C238" s="39"/>
      <c r="J238" s="40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</row>
    <row r="239" spans="2:22" s="28" customFormat="1" x14ac:dyDescent="0.25">
      <c r="B239" s="39"/>
      <c r="C239" s="39"/>
      <c r="J239" s="40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</row>
    <row r="240" spans="2:22" s="28" customFormat="1" x14ac:dyDescent="0.25">
      <c r="B240" s="39"/>
      <c r="C240" s="39"/>
      <c r="J240" s="40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</row>
    <row r="241" spans="2:22" s="28" customFormat="1" x14ac:dyDescent="0.25">
      <c r="B241" s="39"/>
      <c r="C241" s="39"/>
      <c r="J241" s="40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</row>
    <row r="242" spans="2:22" s="28" customFormat="1" x14ac:dyDescent="0.25">
      <c r="B242" s="39"/>
      <c r="C242" s="39"/>
      <c r="J242" s="40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</row>
    <row r="243" spans="2:22" s="28" customFormat="1" x14ac:dyDescent="0.25">
      <c r="B243" s="39"/>
      <c r="C243" s="39"/>
      <c r="J243" s="40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</row>
    <row r="244" spans="2:22" s="28" customFormat="1" x14ac:dyDescent="0.25">
      <c r="B244" s="39"/>
      <c r="C244" s="39"/>
      <c r="J244" s="40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</row>
    <row r="245" spans="2:22" s="28" customFormat="1" x14ac:dyDescent="0.25">
      <c r="B245" s="39"/>
      <c r="C245" s="39"/>
      <c r="J245" s="40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</row>
    <row r="246" spans="2:22" s="28" customFormat="1" x14ac:dyDescent="0.25">
      <c r="B246" s="39"/>
      <c r="C246" s="39"/>
      <c r="J246" s="40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</row>
    <row r="247" spans="2:22" s="28" customFormat="1" x14ac:dyDescent="0.25">
      <c r="B247" s="39"/>
      <c r="C247" s="39"/>
      <c r="J247" s="40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</row>
    <row r="248" spans="2:22" s="28" customFormat="1" x14ac:dyDescent="0.25">
      <c r="B248" s="39"/>
      <c r="C248" s="39"/>
      <c r="J248" s="40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</row>
    <row r="249" spans="2:22" s="28" customFormat="1" x14ac:dyDescent="0.25">
      <c r="B249" s="39"/>
      <c r="C249" s="39"/>
      <c r="J249" s="40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</row>
    <row r="250" spans="2:22" s="28" customFormat="1" x14ac:dyDescent="0.25">
      <c r="B250" s="39"/>
      <c r="C250" s="39"/>
      <c r="J250" s="40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</row>
    <row r="251" spans="2:22" s="28" customFormat="1" x14ac:dyDescent="0.25">
      <c r="B251" s="39"/>
      <c r="C251" s="39"/>
      <c r="J251" s="40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</row>
    <row r="252" spans="2:22" s="28" customFormat="1" x14ac:dyDescent="0.25">
      <c r="B252" s="39"/>
      <c r="C252" s="39"/>
      <c r="J252" s="40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</row>
    <row r="253" spans="2:22" s="28" customFormat="1" x14ac:dyDescent="0.25">
      <c r="B253" s="39"/>
      <c r="C253" s="39"/>
      <c r="J253" s="40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</row>
    <row r="254" spans="2:22" s="28" customFormat="1" x14ac:dyDescent="0.25">
      <c r="B254" s="39"/>
      <c r="C254" s="39"/>
      <c r="J254" s="40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</row>
    <row r="255" spans="2:22" s="28" customFormat="1" x14ac:dyDescent="0.25">
      <c r="B255" s="39"/>
      <c r="C255" s="39"/>
      <c r="J255" s="40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</row>
    <row r="256" spans="2:22" s="28" customFormat="1" x14ac:dyDescent="0.25">
      <c r="B256" s="39"/>
      <c r="C256" s="39"/>
      <c r="J256" s="40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</row>
    <row r="257" spans="2:22" s="28" customFormat="1" x14ac:dyDescent="0.25">
      <c r="B257" s="39"/>
      <c r="C257" s="39"/>
      <c r="J257" s="40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</row>
    <row r="258" spans="2:22" s="28" customFormat="1" x14ac:dyDescent="0.25">
      <c r="B258" s="39"/>
      <c r="C258" s="39"/>
      <c r="J258" s="40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</row>
    <row r="259" spans="2:22" s="28" customFormat="1" x14ac:dyDescent="0.25">
      <c r="B259" s="39"/>
      <c r="C259" s="39"/>
      <c r="J259" s="40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</row>
    <row r="260" spans="2:22" s="28" customFormat="1" x14ac:dyDescent="0.25">
      <c r="B260" s="39"/>
      <c r="C260" s="39"/>
      <c r="J260" s="40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</row>
    <row r="261" spans="2:22" s="28" customFormat="1" x14ac:dyDescent="0.25">
      <c r="B261" s="39"/>
      <c r="C261" s="39"/>
      <c r="J261" s="40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</row>
    <row r="262" spans="2:22" s="28" customFormat="1" x14ac:dyDescent="0.25">
      <c r="B262" s="39"/>
      <c r="C262" s="39"/>
      <c r="J262" s="40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</row>
    <row r="263" spans="2:22" s="28" customFormat="1" x14ac:dyDescent="0.25">
      <c r="B263" s="39"/>
      <c r="C263" s="39"/>
      <c r="J263" s="40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</row>
    <row r="264" spans="2:22" s="28" customFormat="1" x14ac:dyDescent="0.25">
      <c r="B264" s="39"/>
      <c r="C264" s="39"/>
      <c r="J264" s="40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</row>
    <row r="265" spans="2:22" s="28" customFormat="1" x14ac:dyDescent="0.25">
      <c r="B265" s="39"/>
      <c r="C265" s="39"/>
      <c r="J265" s="40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</row>
    <row r="266" spans="2:22" s="28" customFormat="1" x14ac:dyDescent="0.25">
      <c r="B266" s="39"/>
      <c r="C266" s="39"/>
      <c r="J266" s="40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</row>
    <row r="267" spans="2:22" s="28" customFormat="1" x14ac:dyDescent="0.25">
      <c r="B267" s="39"/>
      <c r="C267" s="39"/>
      <c r="J267" s="40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</row>
    <row r="268" spans="2:22" s="28" customFormat="1" x14ac:dyDescent="0.25">
      <c r="B268" s="39"/>
      <c r="C268" s="39"/>
      <c r="J268" s="40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</row>
    <row r="269" spans="2:22" s="28" customFormat="1" x14ac:dyDescent="0.25">
      <c r="B269" s="39"/>
      <c r="C269" s="39"/>
      <c r="J269" s="40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</row>
    <row r="270" spans="2:22" s="28" customFormat="1" x14ac:dyDescent="0.25">
      <c r="B270" s="39"/>
      <c r="C270" s="39"/>
      <c r="J270" s="40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</row>
    <row r="271" spans="2:22" s="28" customFormat="1" x14ac:dyDescent="0.25">
      <c r="B271" s="39"/>
      <c r="C271" s="39"/>
      <c r="J271" s="40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</row>
    <row r="272" spans="2:22" s="28" customFormat="1" x14ac:dyDescent="0.25">
      <c r="B272" s="39"/>
      <c r="C272" s="39"/>
      <c r="J272" s="40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</row>
    <row r="273" spans="2:22" s="28" customFormat="1" x14ac:dyDescent="0.25">
      <c r="B273" s="39"/>
      <c r="C273" s="39"/>
      <c r="J273" s="40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</row>
    <row r="274" spans="2:22" s="28" customFormat="1" x14ac:dyDescent="0.25">
      <c r="B274" s="39"/>
      <c r="C274" s="39"/>
      <c r="J274" s="40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</row>
    <row r="275" spans="2:22" s="28" customFormat="1" x14ac:dyDescent="0.25">
      <c r="B275" s="39"/>
      <c r="C275" s="39"/>
      <c r="J275" s="40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</row>
    <row r="276" spans="2:22" s="28" customFormat="1" x14ac:dyDescent="0.25">
      <c r="B276" s="39"/>
      <c r="C276" s="39"/>
      <c r="J276" s="40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</row>
    <row r="277" spans="2:22" s="28" customFormat="1" x14ac:dyDescent="0.25">
      <c r="B277" s="39"/>
      <c r="C277" s="39"/>
      <c r="J277" s="40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</row>
    <row r="278" spans="2:22" s="28" customFormat="1" x14ac:dyDescent="0.25">
      <c r="B278" s="39"/>
      <c r="C278" s="39"/>
      <c r="J278" s="40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</row>
    <row r="279" spans="2:22" s="28" customFormat="1" x14ac:dyDescent="0.25">
      <c r="B279" s="39"/>
      <c r="C279" s="39"/>
      <c r="J279" s="40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</row>
    <row r="280" spans="2:22" s="28" customFormat="1" x14ac:dyDescent="0.25">
      <c r="B280" s="39"/>
      <c r="C280" s="39"/>
      <c r="J280" s="40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</row>
    <row r="281" spans="2:22" s="28" customFormat="1" x14ac:dyDescent="0.25">
      <c r="B281" s="39"/>
      <c r="C281" s="39"/>
      <c r="J281" s="40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</row>
    <row r="282" spans="2:22" s="28" customFormat="1" x14ac:dyDescent="0.25">
      <c r="B282" s="39"/>
      <c r="C282" s="39"/>
      <c r="J282" s="40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</row>
    <row r="283" spans="2:22" s="28" customFormat="1" x14ac:dyDescent="0.25">
      <c r="B283" s="39"/>
      <c r="C283" s="39"/>
      <c r="J283" s="40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</row>
    <row r="284" spans="2:22" s="28" customFormat="1" x14ac:dyDescent="0.25">
      <c r="B284" s="39"/>
      <c r="C284" s="39"/>
      <c r="J284" s="40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</row>
    <row r="285" spans="2:22" s="28" customFormat="1" x14ac:dyDescent="0.25">
      <c r="B285" s="39"/>
      <c r="C285" s="39"/>
      <c r="J285" s="40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</row>
    <row r="286" spans="2:22" s="28" customFormat="1" x14ac:dyDescent="0.25">
      <c r="B286" s="39"/>
      <c r="C286" s="39"/>
      <c r="J286" s="40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</row>
    <row r="287" spans="2:22" s="28" customFormat="1" x14ac:dyDescent="0.25">
      <c r="B287" s="39"/>
      <c r="C287" s="39"/>
      <c r="J287" s="40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</row>
    <row r="288" spans="2:22" s="28" customFormat="1" x14ac:dyDescent="0.25">
      <c r="B288" s="39"/>
      <c r="C288" s="39"/>
      <c r="J288" s="40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</row>
    <row r="289" spans="2:22" s="28" customFormat="1" x14ac:dyDescent="0.25">
      <c r="B289" s="39"/>
      <c r="C289" s="39"/>
      <c r="J289" s="40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</row>
    <row r="290" spans="2:22" s="28" customFormat="1" x14ac:dyDescent="0.25">
      <c r="B290" s="39"/>
      <c r="C290" s="39"/>
      <c r="J290" s="40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</row>
    <row r="291" spans="2:22" s="28" customFormat="1" x14ac:dyDescent="0.25">
      <c r="B291" s="39"/>
      <c r="C291" s="39"/>
      <c r="J291" s="40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</row>
    <row r="292" spans="2:22" s="28" customFormat="1" x14ac:dyDescent="0.25">
      <c r="B292" s="39"/>
      <c r="C292" s="39"/>
      <c r="J292" s="40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</row>
    <row r="293" spans="2:22" s="28" customFormat="1" x14ac:dyDescent="0.25">
      <c r="B293" s="39"/>
      <c r="C293" s="39"/>
      <c r="J293" s="40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</row>
    <row r="294" spans="2:22" s="28" customFormat="1" x14ac:dyDescent="0.25">
      <c r="B294" s="39"/>
      <c r="C294" s="39"/>
      <c r="J294" s="40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</row>
    <row r="295" spans="2:22" s="28" customFormat="1" x14ac:dyDescent="0.25">
      <c r="B295" s="39"/>
      <c r="C295" s="39"/>
      <c r="J295" s="40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</row>
    <row r="296" spans="2:22" s="28" customFormat="1" x14ac:dyDescent="0.25">
      <c r="B296" s="39"/>
      <c r="C296" s="39"/>
      <c r="J296" s="40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</row>
    <row r="297" spans="2:22" s="28" customFormat="1" x14ac:dyDescent="0.25">
      <c r="B297" s="39"/>
      <c r="C297" s="39"/>
      <c r="J297" s="40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</row>
    <row r="298" spans="2:22" s="28" customFormat="1" x14ac:dyDescent="0.25">
      <c r="B298" s="39"/>
      <c r="C298" s="39"/>
      <c r="J298" s="40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</row>
    <row r="299" spans="2:22" s="28" customFormat="1" x14ac:dyDescent="0.25">
      <c r="B299" s="39"/>
      <c r="C299" s="39"/>
      <c r="J299" s="40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</row>
    <row r="300" spans="2:22" s="28" customFormat="1" x14ac:dyDescent="0.25">
      <c r="B300" s="39"/>
      <c r="C300" s="39"/>
      <c r="J300" s="40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</row>
    <row r="301" spans="2:22" s="28" customFormat="1" x14ac:dyDescent="0.25">
      <c r="B301" s="39"/>
      <c r="C301" s="39"/>
      <c r="J301" s="40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</row>
    <row r="302" spans="2:22" s="28" customFormat="1" x14ac:dyDescent="0.25">
      <c r="B302" s="39"/>
      <c r="C302" s="39"/>
      <c r="J302" s="40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</row>
    <row r="303" spans="2:22" s="28" customFormat="1" x14ac:dyDescent="0.25">
      <c r="B303" s="39"/>
      <c r="C303" s="39"/>
      <c r="J303" s="40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</row>
    <row r="304" spans="2:22" s="28" customFormat="1" x14ac:dyDescent="0.25">
      <c r="B304" s="39"/>
      <c r="C304" s="39"/>
      <c r="J304" s="40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</row>
    <row r="305" spans="2:22" s="28" customFormat="1" x14ac:dyDescent="0.25">
      <c r="B305" s="39"/>
      <c r="C305" s="39"/>
      <c r="J305" s="40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</row>
    <row r="306" spans="2:22" s="28" customFormat="1" x14ac:dyDescent="0.25">
      <c r="B306" s="39"/>
      <c r="C306" s="39"/>
      <c r="J306" s="40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</row>
    <row r="307" spans="2:22" s="28" customFormat="1" x14ac:dyDescent="0.25">
      <c r="B307" s="39"/>
      <c r="C307" s="39"/>
      <c r="J307" s="40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</row>
    <row r="308" spans="2:22" s="28" customFormat="1" x14ac:dyDescent="0.25">
      <c r="B308" s="39"/>
      <c r="C308" s="39"/>
      <c r="J308" s="40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</row>
    <row r="309" spans="2:22" s="28" customFormat="1" x14ac:dyDescent="0.25">
      <c r="B309" s="39"/>
      <c r="C309" s="39"/>
      <c r="J309" s="40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</row>
    <row r="310" spans="2:22" s="28" customFormat="1" x14ac:dyDescent="0.25">
      <c r="B310" s="39"/>
      <c r="C310" s="39"/>
      <c r="J310" s="40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</row>
    <row r="311" spans="2:22" s="28" customFormat="1" x14ac:dyDescent="0.25">
      <c r="B311" s="39"/>
      <c r="C311" s="39"/>
      <c r="J311" s="40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</row>
    <row r="312" spans="2:22" s="28" customFormat="1" x14ac:dyDescent="0.25">
      <c r="B312" s="39"/>
      <c r="C312" s="39"/>
      <c r="J312" s="40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</row>
    <row r="313" spans="2:22" s="28" customFormat="1" x14ac:dyDescent="0.25">
      <c r="B313" s="39"/>
      <c r="C313" s="39"/>
      <c r="J313" s="40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</row>
    <row r="314" spans="2:22" s="28" customFormat="1" x14ac:dyDescent="0.25">
      <c r="B314" s="39"/>
      <c r="C314" s="39"/>
      <c r="J314" s="40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</row>
    <row r="315" spans="2:22" s="28" customFormat="1" x14ac:dyDescent="0.25">
      <c r="B315" s="39"/>
      <c r="C315" s="39"/>
      <c r="J315" s="40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</row>
    <row r="316" spans="2:22" s="28" customFormat="1" x14ac:dyDescent="0.25">
      <c r="B316" s="39"/>
      <c r="C316" s="39"/>
      <c r="J316" s="40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</row>
    <row r="317" spans="2:22" s="28" customFormat="1" x14ac:dyDescent="0.25">
      <c r="B317" s="39"/>
      <c r="C317" s="39"/>
      <c r="J317" s="40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</row>
    <row r="318" spans="2:22" s="28" customFormat="1" x14ac:dyDescent="0.25">
      <c r="B318" s="39"/>
      <c r="C318" s="39"/>
      <c r="J318" s="40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</row>
    <row r="319" spans="2:22" s="28" customFormat="1" x14ac:dyDescent="0.25">
      <c r="B319" s="39"/>
      <c r="C319" s="39"/>
      <c r="J319" s="40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</row>
    <row r="320" spans="2:22" s="28" customFormat="1" x14ac:dyDescent="0.25">
      <c r="B320" s="39"/>
      <c r="C320" s="39"/>
      <c r="J320" s="40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</row>
    <row r="321" spans="2:22" s="28" customFormat="1" x14ac:dyDescent="0.25">
      <c r="B321" s="39"/>
      <c r="C321" s="39"/>
      <c r="J321" s="40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</row>
    <row r="322" spans="2:22" s="28" customFormat="1" x14ac:dyDescent="0.25">
      <c r="B322" s="39"/>
      <c r="C322" s="39"/>
      <c r="J322" s="40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</row>
    <row r="323" spans="2:22" s="28" customFormat="1" x14ac:dyDescent="0.25">
      <c r="B323" s="39"/>
      <c r="C323" s="39"/>
      <c r="J323" s="40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</row>
    <row r="324" spans="2:22" s="28" customFormat="1" x14ac:dyDescent="0.25">
      <c r="B324" s="39"/>
      <c r="C324" s="39"/>
      <c r="J324" s="40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</row>
    <row r="325" spans="2:22" s="28" customFormat="1" x14ac:dyDescent="0.25">
      <c r="B325" s="39"/>
      <c r="C325" s="39"/>
      <c r="J325" s="40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</row>
    <row r="326" spans="2:22" s="28" customFormat="1" x14ac:dyDescent="0.25">
      <c r="B326" s="39"/>
      <c r="C326" s="39"/>
      <c r="J326" s="40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</row>
    <row r="327" spans="2:22" s="28" customFormat="1" x14ac:dyDescent="0.25">
      <c r="B327" s="39"/>
      <c r="C327" s="39"/>
      <c r="J327" s="40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</row>
    <row r="328" spans="2:22" s="28" customFormat="1" x14ac:dyDescent="0.25">
      <c r="B328" s="39"/>
      <c r="C328" s="39"/>
      <c r="J328" s="40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</row>
    <row r="329" spans="2:22" s="28" customFormat="1" x14ac:dyDescent="0.25">
      <c r="B329" s="39"/>
      <c r="C329" s="39"/>
      <c r="J329" s="40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</row>
    <row r="330" spans="2:22" s="28" customFormat="1" x14ac:dyDescent="0.25">
      <c r="B330" s="39"/>
      <c r="C330" s="39"/>
      <c r="J330" s="40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</row>
    <row r="331" spans="2:22" s="28" customFormat="1" x14ac:dyDescent="0.25">
      <c r="B331" s="39"/>
      <c r="C331" s="39"/>
      <c r="J331" s="40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</row>
    <row r="332" spans="2:22" s="28" customFormat="1" x14ac:dyDescent="0.25">
      <c r="B332" s="39"/>
      <c r="C332" s="39"/>
      <c r="J332" s="40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</row>
    <row r="333" spans="2:22" s="28" customFormat="1" x14ac:dyDescent="0.25">
      <c r="B333" s="39"/>
      <c r="C333" s="39"/>
      <c r="J333" s="40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</row>
    <row r="334" spans="2:22" s="28" customFormat="1" x14ac:dyDescent="0.25">
      <c r="B334" s="39"/>
      <c r="C334" s="39"/>
      <c r="J334" s="40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</row>
    <row r="335" spans="2:22" s="28" customFormat="1" x14ac:dyDescent="0.25">
      <c r="B335" s="39"/>
      <c r="C335" s="39"/>
      <c r="J335" s="40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</row>
    <row r="336" spans="2:22" s="28" customFormat="1" x14ac:dyDescent="0.25">
      <c r="B336" s="39"/>
      <c r="C336" s="39"/>
      <c r="J336" s="40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</row>
    <row r="337" spans="2:22" s="28" customFormat="1" x14ac:dyDescent="0.25">
      <c r="B337" s="39"/>
      <c r="C337" s="39"/>
      <c r="J337" s="40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</row>
    <row r="338" spans="2:22" s="28" customFormat="1" x14ac:dyDescent="0.25">
      <c r="B338" s="39"/>
      <c r="C338" s="39"/>
      <c r="J338" s="40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</row>
    <row r="339" spans="2:22" s="28" customFormat="1" x14ac:dyDescent="0.25">
      <c r="B339" s="39"/>
      <c r="C339" s="39"/>
      <c r="J339" s="40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</row>
    <row r="340" spans="2:22" s="28" customFormat="1" x14ac:dyDescent="0.25">
      <c r="B340" s="39"/>
      <c r="C340" s="39"/>
      <c r="J340" s="40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</row>
    <row r="341" spans="2:22" s="28" customFormat="1" x14ac:dyDescent="0.25">
      <c r="B341" s="39"/>
      <c r="C341" s="39"/>
      <c r="J341" s="40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</row>
    <row r="342" spans="2:22" s="28" customFormat="1" x14ac:dyDescent="0.25">
      <c r="B342" s="39"/>
      <c r="C342" s="39"/>
      <c r="J342" s="40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</row>
    <row r="343" spans="2:22" s="28" customFormat="1" x14ac:dyDescent="0.25">
      <c r="B343" s="39"/>
      <c r="C343" s="39"/>
      <c r="J343" s="40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</row>
    <row r="344" spans="2:22" s="28" customFormat="1" x14ac:dyDescent="0.25">
      <c r="B344" s="39"/>
      <c r="C344" s="39"/>
      <c r="J344" s="40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</row>
    <row r="345" spans="2:22" s="28" customFormat="1" x14ac:dyDescent="0.25">
      <c r="B345" s="39"/>
      <c r="C345" s="39"/>
      <c r="J345" s="40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</row>
    <row r="346" spans="2:22" s="28" customFormat="1" x14ac:dyDescent="0.25">
      <c r="B346" s="39"/>
      <c r="C346" s="39"/>
      <c r="J346" s="40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</row>
    <row r="347" spans="2:22" s="28" customFormat="1" x14ac:dyDescent="0.25">
      <c r="B347" s="39"/>
      <c r="C347" s="39"/>
      <c r="J347" s="40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</row>
    <row r="348" spans="2:22" s="28" customFormat="1" x14ac:dyDescent="0.25">
      <c r="B348" s="39"/>
      <c r="C348" s="39"/>
      <c r="J348" s="40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</row>
    <row r="349" spans="2:22" s="28" customFormat="1" x14ac:dyDescent="0.25">
      <c r="B349" s="39"/>
      <c r="C349" s="39"/>
      <c r="J349" s="40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</row>
    <row r="350" spans="2:22" s="28" customFormat="1" x14ac:dyDescent="0.25">
      <c r="B350" s="39"/>
      <c r="C350" s="39"/>
      <c r="J350" s="40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</row>
    <row r="351" spans="2:22" s="28" customFormat="1" x14ac:dyDescent="0.25">
      <c r="B351" s="39"/>
      <c r="C351" s="39"/>
      <c r="J351" s="40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</row>
    <row r="352" spans="2:22" s="28" customFormat="1" x14ac:dyDescent="0.25">
      <c r="B352" s="39"/>
      <c r="C352" s="39"/>
      <c r="J352" s="40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</row>
    <row r="353" spans="2:22" s="28" customFormat="1" x14ac:dyDescent="0.25">
      <c r="B353" s="39"/>
      <c r="C353" s="39"/>
      <c r="J353" s="40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</row>
    <row r="354" spans="2:22" s="28" customFormat="1" x14ac:dyDescent="0.25">
      <c r="B354" s="39"/>
      <c r="C354" s="39"/>
      <c r="J354" s="40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</row>
    <row r="355" spans="2:22" s="28" customFormat="1" x14ac:dyDescent="0.25">
      <c r="B355" s="39"/>
      <c r="C355" s="39"/>
      <c r="J355" s="40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</row>
    <row r="356" spans="2:22" s="28" customFormat="1" x14ac:dyDescent="0.25">
      <c r="B356" s="39"/>
      <c r="C356" s="39"/>
      <c r="J356" s="40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</row>
    <row r="357" spans="2:22" s="28" customFormat="1" x14ac:dyDescent="0.25">
      <c r="B357" s="39"/>
      <c r="C357" s="39"/>
      <c r="J357" s="40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</row>
    <row r="358" spans="2:22" s="28" customFormat="1" x14ac:dyDescent="0.25">
      <c r="B358" s="39"/>
      <c r="C358" s="39"/>
      <c r="J358" s="40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</row>
    <row r="359" spans="2:22" s="28" customFormat="1" x14ac:dyDescent="0.25">
      <c r="B359" s="39"/>
      <c r="C359" s="39"/>
      <c r="J359" s="40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</row>
    <row r="360" spans="2:22" s="28" customFormat="1" x14ac:dyDescent="0.25">
      <c r="B360" s="39"/>
      <c r="C360" s="39"/>
      <c r="J360" s="40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</row>
    <row r="361" spans="2:22" s="28" customFormat="1" x14ac:dyDescent="0.25">
      <c r="B361" s="39"/>
      <c r="C361" s="39"/>
      <c r="J361" s="40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</row>
    <row r="362" spans="2:22" s="28" customFormat="1" x14ac:dyDescent="0.25">
      <c r="B362" s="39"/>
      <c r="C362" s="39"/>
      <c r="J362" s="40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</row>
    <row r="363" spans="2:22" s="28" customFormat="1" x14ac:dyDescent="0.25">
      <c r="B363" s="39"/>
      <c r="C363" s="39"/>
      <c r="J363" s="40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</row>
    <row r="364" spans="2:22" s="28" customFormat="1" x14ac:dyDescent="0.25">
      <c r="B364" s="39"/>
      <c r="C364" s="39"/>
      <c r="J364" s="40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</row>
    <row r="365" spans="2:22" s="28" customFormat="1" x14ac:dyDescent="0.25">
      <c r="B365" s="39"/>
      <c r="C365" s="39"/>
      <c r="J365" s="40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</row>
    <row r="366" spans="2:22" s="28" customFormat="1" x14ac:dyDescent="0.25">
      <c r="B366" s="39"/>
      <c r="C366" s="39"/>
      <c r="J366" s="40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</row>
    <row r="367" spans="2:22" s="28" customFormat="1" x14ac:dyDescent="0.25">
      <c r="B367" s="39"/>
      <c r="C367" s="39"/>
      <c r="J367" s="40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</row>
    <row r="368" spans="2:22" s="28" customFormat="1" x14ac:dyDescent="0.25">
      <c r="B368" s="39"/>
      <c r="C368" s="39"/>
      <c r="J368" s="40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</row>
    <row r="369" spans="2:22" s="28" customFormat="1" x14ac:dyDescent="0.25">
      <c r="B369" s="39"/>
      <c r="C369" s="39"/>
      <c r="J369" s="40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</row>
    <row r="370" spans="2:22" s="28" customFormat="1" x14ac:dyDescent="0.25">
      <c r="B370" s="39"/>
      <c r="C370" s="39"/>
      <c r="J370" s="40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</row>
    <row r="371" spans="2:22" s="28" customFormat="1" x14ac:dyDescent="0.25">
      <c r="B371" s="39"/>
      <c r="C371" s="39"/>
      <c r="J371" s="40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</row>
    <row r="372" spans="2:22" s="28" customFormat="1" x14ac:dyDescent="0.25">
      <c r="B372" s="39"/>
      <c r="C372" s="39"/>
      <c r="J372" s="40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</row>
    <row r="373" spans="2:22" s="28" customFormat="1" x14ac:dyDescent="0.25">
      <c r="B373" s="39"/>
      <c r="C373" s="39"/>
      <c r="J373" s="40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</row>
  </sheetData>
  <mergeCells count="4">
    <mergeCell ref="B9:B10"/>
    <mergeCell ref="B22:B23"/>
    <mergeCell ref="B35:B36"/>
    <mergeCell ref="C7:J7"/>
  </mergeCells>
  <pageMargins left="0.7" right="0.7" top="0.75" bottom="0.75" header="0.3" footer="0.3"/>
  <pageSetup scale="8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6146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66675</xdr:rowOff>
              </from>
              <to>
                <xdr:col>1</xdr:col>
                <xdr:colOff>342900</xdr:colOff>
                <xdr:row>2</xdr:row>
                <xdr:rowOff>95250</xdr:rowOff>
              </to>
            </anchor>
          </objectPr>
        </oleObject>
      </mc:Choice>
      <mc:Fallback>
        <oleObject progId="MSPhotoEd.3" shapeId="614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.01</vt:lpstr>
      <vt:lpstr>.02</vt:lpstr>
      <vt:lpstr>.02cp2</vt:lpstr>
      <vt:lpstr>.03</vt:lpstr>
      <vt:lpstr>.04</vt:lpstr>
      <vt:lpstr>.05</vt:lpstr>
      <vt:lpstr>.01 Fig</vt:lpstr>
      <vt:lpstr>.02 Fig</vt:lpstr>
      <vt:lpstr>.07</vt:lpstr>
      <vt:lpstr>.08</vt:lpstr>
      <vt:lpstr>.09</vt:lpstr>
      <vt:lpstr>.10</vt:lpstr>
      <vt:lpstr>.11</vt:lpstr>
      <vt:lpstr>.12</vt:lpstr>
      <vt:lpstr>.13</vt:lpstr>
      <vt:lpstr>.14</vt:lpstr>
      <vt:lpstr>'.01'!Print_Area</vt:lpstr>
      <vt:lpstr>'.01 Fig'!Print_Area</vt:lpstr>
      <vt:lpstr>'.02'!Print_Area</vt:lpstr>
      <vt:lpstr>'.02 Fig'!Print_Area</vt:lpstr>
      <vt:lpstr>'.02cp2'!Print_Area</vt:lpstr>
      <vt:lpstr>'.03'!Print_Area</vt:lpstr>
      <vt:lpstr>'.04'!Print_Area</vt:lpstr>
      <vt:lpstr>'.05'!Print_Area</vt:lpstr>
      <vt:lpstr>'.07'!Print_Area</vt:lpstr>
      <vt:lpstr>'.08'!Print_Area</vt:lpstr>
      <vt:lpstr>'.09'!Print_Area</vt:lpstr>
      <vt:lpstr>'.10'!Print_Area</vt:lpstr>
      <vt:lpstr>'.11'!Print_Area</vt:lpstr>
      <vt:lpstr>'.12'!Print_Area</vt:lpstr>
      <vt:lpstr>'.13'!Print_Area</vt:lpstr>
    </vt:vector>
  </TitlesOfParts>
  <Company>CIG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</dc:creator>
  <cp:lastModifiedBy>Narnia_EU</cp:lastModifiedBy>
  <cp:lastPrinted>2013-06-19T15:52:45Z</cp:lastPrinted>
  <dcterms:created xsi:type="dcterms:W3CDTF">2012-06-11T20:18:28Z</dcterms:created>
  <dcterms:modified xsi:type="dcterms:W3CDTF">2013-08-06T16:24:35Z</dcterms:modified>
</cp:coreProperties>
</file>