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drawings/drawing6.xml" ContentType="application/vnd.openxmlformats-officedocument.drawing+xml"/>
  <Override PartName="/xl/embeddings/oleObject6.bin" ContentType="application/vnd.openxmlformats-officedocument.oleObject"/>
  <Override PartName="/xl/drawings/drawing7.xml" ContentType="application/vnd.openxmlformats-officedocument.drawing+xml"/>
  <Override PartName="/xl/embeddings/oleObject7.bin" ContentType="application/vnd.openxmlformats-officedocument.oleObject"/>
  <Override PartName="/xl/drawings/drawing8.xml" ContentType="application/vnd.openxmlformats-officedocument.drawing+xml"/>
  <Override PartName="/xl/embeddings/oleObject8.bin" ContentType="application/vnd.openxmlformats-officedocument.oleObject"/>
  <Override PartName="/xl/drawings/drawing9.xml" ContentType="application/vnd.openxmlformats-officedocument.drawing+xml"/>
  <Override PartName="/xl/embeddings/oleObject9.bin" ContentType="application/vnd.openxmlformats-officedocument.oleObject"/>
  <Override PartName="/xl/drawings/drawing10.xml" ContentType="application/vnd.openxmlformats-officedocument.drawing+xml"/>
  <Override PartName="/xl/embeddings/oleObject10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90" windowWidth="11160" windowHeight="6765" firstSheet="1" activeTab="1"/>
  </bookViews>
  <sheets>
    <sheet name=".0" sheetId="1" r:id="rId1"/>
    <sheet name="4.01" sheetId="2" r:id="rId2"/>
    <sheet name=".02a" sheetId="3" state="hidden" r:id="rId3"/>
    <sheet name="4.02a" sheetId="8" r:id="rId4"/>
    <sheet name="4.02b" sheetId="11" r:id="rId5"/>
    <sheet name="4.03" sheetId="4" r:id="rId6"/>
    <sheet name="4.04" sheetId="19" r:id="rId7"/>
    <sheet name="4.05a&amp;b" sheetId="20" r:id="rId8"/>
    <sheet name=".05" sheetId="6" state="hidden" r:id="rId9"/>
    <sheet name="4.06" sheetId="21" r:id="rId10"/>
    <sheet name="4.07" sheetId="13" r:id="rId11"/>
  </sheets>
  <externalReferences>
    <externalReference r:id="rId12"/>
    <externalReference r:id="rId13"/>
  </externalReferences>
  <definedNames>
    <definedName name="_xlnm.Print_Area" localSheetId="0">'.0'!$C$2:$K$57</definedName>
    <definedName name="_xlnm.Print_Area" localSheetId="2">'.02a'!$A$2:$AC$70</definedName>
    <definedName name="_xlnm.Print_Area" localSheetId="1">'4.01'!$A$1:$J$70</definedName>
    <definedName name="_xlnm.Print_Area" localSheetId="3">'4.02a'!$A$2:$I$67</definedName>
    <definedName name="_xlnm.Print_Area" localSheetId="4">'4.02b'!$A$1:$K$64</definedName>
    <definedName name="_xlnm.Print_Area" localSheetId="5">'4.03'!$A$1:$J$63</definedName>
  </definedNames>
  <calcPr calcId="145621"/>
</workbook>
</file>

<file path=xl/calcChain.xml><?xml version="1.0" encoding="utf-8"?>
<calcChain xmlns="http://schemas.openxmlformats.org/spreadsheetml/2006/main">
  <c r="I46" i="8" l="1"/>
  <c r="I47" i="8"/>
  <c r="I48" i="8"/>
  <c r="I54" i="2"/>
  <c r="I52" i="2" s="1"/>
  <c r="I47" i="2"/>
  <c r="I39" i="2"/>
  <c r="I34" i="2"/>
  <c r="I29" i="2"/>
  <c r="I24" i="2"/>
  <c r="I19" i="2"/>
  <c r="I14" i="2"/>
  <c r="D40" i="8" l="1"/>
  <c r="E40" i="8"/>
  <c r="F40" i="8"/>
  <c r="G40" i="8"/>
  <c r="D41" i="8"/>
  <c r="E41" i="8"/>
  <c r="F41" i="8"/>
  <c r="G41" i="8"/>
  <c r="D42" i="8"/>
  <c r="E42" i="8"/>
  <c r="F42" i="8"/>
  <c r="G42" i="8"/>
  <c r="D43" i="8"/>
  <c r="E43" i="8"/>
  <c r="F43" i="8"/>
  <c r="G43" i="8"/>
  <c r="H42" i="8"/>
  <c r="G30" i="8"/>
  <c r="D13" i="8"/>
  <c r="E13" i="8"/>
  <c r="F13" i="8"/>
  <c r="G13" i="8"/>
  <c r="H13" i="8"/>
  <c r="D20" i="8"/>
  <c r="E20" i="8"/>
  <c r="F20" i="8"/>
  <c r="G20" i="8"/>
  <c r="H20" i="8"/>
  <c r="D30" i="8"/>
  <c r="E30" i="8"/>
  <c r="F30" i="8"/>
  <c r="H43" i="8"/>
  <c r="H41" i="8"/>
  <c r="H47" i="8" s="1"/>
  <c r="H40" i="8"/>
  <c r="H46" i="8" s="1"/>
  <c r="F44" i="8" l="1"/>
  <c r="F48" i="8" s="1"/>
  <c r="G37" i="8"/>
  <c r="E44" i="8"/>
  <c r="G44" i="8"/>
  <c r="G48" i="8" s="1"/>
  <c r="H44" i="8"/>
  <c r="H48" i="8" s="1"/>
  <c r="H30" i="8"/>
  <c r="H37" i="8" s="1"/>
  <c r="H52" i="2"/>
  <c r="G52" i="2"/>
  <c r="F52" i="2"/>
  <c r="E52" i="2"/>
  <c r="D52" i="2"/>
  <c r="H47" i="2"/>
  <c r="G47" i="2"/>
  <c r="F47" i="2"/>
  <c r="E47" i="2"/>
  <c r="D47" i="2"/>
  <c r="H44" i="2"/>
  <c r="G40" i="2"/>
  <c r="H39" i="2"/>
  <c r="G39" i="2"/>
  <c r="F39" i="2"/>
  <c r="E39" i="2"/>
  <c r="D39" i="2"/>
  <c r="G36" i="2"/>
  <c r="F36" i="2"/>
  <c r="G35" i="2"/>
  <c r="H34" i="2"/>
  <c r="G34" i="2"/>
  <c r="F34" i="2"/>
  <c r="E34" i="2"/>
  <c r="D34" i="2"/>
  <c r="H29" i="2"/>
  <c r="G29" i="2"/>
  <c r="F29" i="2"/>
  <c r="E29" i="2"/>
  <c r="D29" i="2"/>
  <c r="H24" i="2"/>
  <c r="G24" i="2"/>
  <c r="F24" i="2"/>
  <c r="E24" i="2"/>
  <c r="D24" i="2"/>
  <c r="H19" i="2"/>
  <c r="G19" i="2"/>
  <c r="F19" i="2"/>
  <c r="E19" i="2"/>
  <c r="D19" i="2"/>
  <c r="H14" i="2"/>
  <c r="G14" i="2"/>
  <c r="F14" i="2"/>
  <c r="E14" i="2"/>
  <c r="D14" i="2"/>
  <c r="G33" i="4"/>
  <c r="G46" i="8"/>
  <c r="G47" i="8"/>
  <c r="F46" i="8"/>
  <c r="F47" i="8"/>
  <c r="B67" i="11"/>
  <c r="F33" i="4"/>
  <c r="F37" i="8"/>
  <c r="E47" i="8"/>
  <c r="E37" i="8"/>
  <c r="D44" i="8"/>
  <c r="D47" i="8"/>
  <c r="D37" i="8"/>
  <c r="A1" i="6"/>
  <c r="T31" i="3"/>
  <c r="T35" i="3"/>
  <c r="T45" i="3"/>
  <c r="AC47" i="3"/>
  <c r="AC40" i="3"/>
  <c r="AC31" i="3"/>
  <c r="AC35" i="3"/>
  <c r="AC45" i="3"/>
  <c r="AB31" i="3"/>
  <c r="AB35" i="3"/>
  <c r="AB45" i="3"/>
  <c r="AA31" i="3"/>
  <c r="AA35" i="3"/>
  <c r="AA45" i="3"/>
  <c r="AB47" i="3"/>
  <c r="AB40" i="3"/>
  <c r="AB42" i="3"/>
  <c r="AA47" i="3"/>
  <c r="AA40" i="3"/>
  <c r="Z47" i="3"/>
  <c r="Y47" i="3"/>
  <c r="Y40" i="3"/>
  <c r="X47" i="3"/>
  <c r="X40" i="3"/>
  <c r="W47" i="3"/>
  <c r="V47" i="3"/>
  <c r="U47" i="3"/>
  <c r="T47" i="3"/>
  <c r="S47" i="3"/>
  <c r="R47" i="3"/>
  <c r="R40" i="3"/>
  <c r="Z31" i="3"/>
  <c r="Z42" i="3"/>
  <c r="Z35" i="3"/>
  <c r="Z45" i="3"/>
  <c r="Z40" i="3"/>
  <c r="Y31" i="3"/>
  <c r="Y35" i="3"/>
  <c r="Y45" i="3"/>
  <c r="X31" i="3"/>
  <c r="X35" i="3"/>
  <c r="X45" i="3"/>
  <c r="W31" i="3"/>
  <c r="W35" i="3"/>
  <c r="W45" i="3"/>
  <c r="V31" i="3"/>
  <c r="V35" i="3"/>
  <c r="V45" i="3"/>
  <c r="U31" i="3"/>
  <c r="U35" i="3"/>
  <c r="U45" i="3"/>
  <c r="AF21" i="3"/>
  <c r="AF20" i="3"/>
  <c r="AF19" i="3"/>
  <c r="AF17" i="3"/>
  <c r="AF16" i="3"/>
  <c r="AF15" i="3"/>
  <c r="AF14" i="3"/>
  <c r="AE21" i="3"/>
  <c r="AE20" i="3"/>
  <c r="AE19" i="3"/>
  <c r="AE17" i="3"/>
  <c r="AE16" i="3"/>
  <c r="AE15" i="3"/>
  <c r="AE14" i="3"/>
  <c r="S31" i="3"/>
  <c r="R31" i="3"/>
  <c r="R35" i="3"/>
  <c r="R45" i="3"/>
  <c r="Q31" i="3"/>
  <c r="Q35" i="3"/>
  <c r="Q45" i="3"/>
  <c r="P31" i="3"/>
  <c r="O31" i="3"/>
  <c r="O35" i="3"/>
  <c r="O45" i="3"/>
  <c r="N31" i="3"/>
  <c r="N35" i="3"/>
  <c r="N45" i="3"/>
  <c r="M31" i="3"/>
  <c r="L31" i="3"/>
  <c r="L42" i="3"/>
  <c r="K31" i="3"/>
  <c r="K42" i="3"/>
  <c r="J31" i="3"/>
  <c r="J35" i="3"/>
  <c r="J45" i="3"/>
  <c r="I31" i="3"/>
  <c r="I35" i="3"/>
  <c r="I45" i="3"/>
  <c r="H31" i="3"/>
  <c r="H35" i="3"/>
  <c r="H45" i="3"/>
  <c r="G31" i="3"/>
  <c r="G35" i="3"/>
  <c r="G45" i="3"/>
  <c r="F31" i="3"/>
  <c r="F35" i="3"/>
  <c r="F45" i="3"/>
  <c r="E31" i="3"/>
  <c r="D31" i="3"/>
  <c r="D42" i="3"/>
  <c r="S35" i="3"/>
  <c r="S45" i="3"/>
  <c r="P35" i="3"/>
  <c r="M35" i="3"/>
  <c r="E35" i="3"/>
  <c r="E45" i="3"/>
  <c r="A70" i="3"/>
  <c r="Q47" i="3"/>
  <c r="Q40" i="3"/>
  <c r="P47" i="3"/>
  <c r="P40" i="3"/>
  <c r="O47" i="3"/>
  <c r="O42" i="3"/>
  <c r="N47" i="3"/>
  <c r="N40" i="3"/>
  <c r="M47" i="3"/>
  <c r="M42" i="3"/>
  <c r="L47" i="3"/>
  <c r="L40" i="3"/>
  <c r="K47" i="3"/>
  <c r="J47" i="3"/>
  <c r="J40" i="3"/>
  <c r="I47" i="3"/>
  <c r="I40" i="3"/>
  <c r="H47" i="3"/>
  <c r="H40" i="3"/>
  <c r="G47" i="3"/>
  <c r="G42" i="3"/>
  <c r="F47" i="3"/>
  <c r="F40" i="3"/>
  <c r="E47" i="3"/>
  <c r="E42" i="3"/>
  <c r="D47" i="3"/>
  <c r="D40" i="3"/>
  <c r="D5" i="6"/>
  <c r="E5" i="6"/>
  <c r="F5" i="6"/>
  <c r="G5" i="6"/>
  <c r="H5" i="6"/>
  <c r="I5" i="6"/>
  <c r="J5" i="6"/>
  <c r="K5" i="6"/>
  <c r="L5" i="6"/>
  <c r="M5" i="6"/>
  <c r="N5" i="6"/>
  <c r="O5" i="6"/>
  <c r="P5" i="6"/>
  <c r="Q5" i="6"/>
  <c r="R5" i="6"/>
  <c r="S5" i="6"/>
  <c r="AA42" i="3"/>
  <c r="N42" i="3"/>
  <c r="AC42" i="3"/>
  <c r="O40" i="3"/>
  <c r="K40" i="3"/>
  <c r="I42" i="3"/>
  <c r="H42" i="3"/>
  <c r="J42" i="3"/>
  <c r="E40" i="3"/>
  <c r="G40" i="3"/>
  <c r="P45" i="3"/>
  <c r="P42" i="3"/>
  <c r="M45" i="3"/>
  <c r="D35" i="3"/>
  <c r="D45" i="3"/>
  <c r="M40" i="3"/>
  <c r="F42" i="3"/>
  <c r="Q42" i="3"/>
  <c r="K35" i="3"/>
  <c r="K45" i="3"/>
  <c r="L35" i="3"/>
  <c r="L45" i="3"/>
  <c r="A49" i="6" l="1"/>
  <c r="D48" i="8"/>
  <c r="D46" i="8"/>
  <c r="E48" i="8"/>
  <c r="E46" i="8"/>
</calcChain>
</file>

<file path=xl/sharedStrings.xml><?xml version="1.0" encoding="utf-8"?>
<sst xmlns="http://schemas.openxmlformats.org/spreadsheetml/2006/main" count="305" uniqueCount="230">
  <si>
    <t>HEALTH AND SOCIAL SERVICES</t>
  </si>
  <si>
    <t>DISCHARGES</t>
  </si>
  <si>
    <t>Grand Cayman</t>
  </si>
  <si>
    <t>Cayman Brac</t>
  </si>
  <si>
    <t>BEDS AVAILABLE</t>
  </si>
  <si>
    <t>MAJOR OPERATIONS</t>
  </si>
  <si>
    <t>MINOR OPERATIONS</t>
  </si>
  <si>
    <t>OUTPATIENT &amp; CASUALTY VISITS</t>
  </si>
  <si>
    <t>DISTRICT CLINIC VISITS</t>
  </si>
  <si>
    <t>SCHOOL CLINIC VISITS</t>
  </si>
  <si>
    <t>HOME VISITS</t>
  </si>
  <si>
    <t>DENTAL CLINIC VISITS</t>
  </si>
  <si>
    <t>Doctors</t>
  </si>
  <si>
    <r>
      <t>Dentists</t>
    </r>
    <r>
      <rPr>
        <vertAlign val="superscript"/>
        <sz val="10"/>
        <rFont val="Arial"/>
        <family val="2"/>
      </rPr>
      <t>1</t>
    </r>
  </si>
  <si>
    <t>Nurses</t>
  </si>
  <si>
    <r>
      <t>staff nurses</t>
    </r>
    <r>
      <rPr>
        <vertAlign val="superscript"/>
        <sz val="10"/>
        <rFont val="Arial"/>
        <family val="2"/>
      </rPr>
      <t>2</t>
    </r>
  </si>
  <si>
    <r>
      <t>midwives</t>
    </r>
    <r>
      <rPr>
        <vertAlign val="superscript"/>
        <sz val="10"/>
        <rFont val="Arial"/>
        <family val="2"/>
      </rPr>
      <t>3</t>
    </r>
  </si>
  <si>
    <r>
      <t>community health</t>
    </r>
    <r>
      <rPr>
        <vertAlign val="superscript"/>
        <sz val="10"/>
        <rFont val="Arial"/>
        <family val="2"/>
      </rPr>
      <t>4</t>
    </r>
  </si>
  <si>
    <t>practical nurses</t>
  </si>
  <si>
    <t>community practical</t>
  </si>
  <si>
    <t xml:space="preserve"> </t>
  </si>
  <si>
    <t>school nurses</t>
  </si>
  <si>
    <t>All nurses</t>
  </si>
  <si>
    <r>
      <t>Other Professionals</t>
    </r>
    <r>
      <rPr>
        <vertAlign val="superscript"/>
        <sz val="10"/>
        <rFont val="Arial"/>
        <family val="2"/>
      </rPr>
      <t>5</t>
    </r>
  </si>
  <si>
    <t>All health professionals</t>
  </si>
  <si>
    <t>per thousand year-end population</t>
  </si>
  <si>
    <t>All health</t>
  </si>
  <si>
    <t>professionals</t>
  </si>
  <si>
    <t>Includes Orthodontist.</t>
  </si>
  <si>
    <t>Includes Supervisors</t>
  </si>
  <si>
    <t>Includes Practical nurse/midwife</t>
  </si>
  <si>
    <t>Includes Public Health Nurse/Registered Nurse</t>
  </si>
  <si>
    <t>Admitted to hospital</t>
  </si>
  <si>
    <t>Beds available</t>
  </si>
  <si>
    <t>Physio and occupational</t>
  </si>
  <si>
    <t>Ambulance calls</t>
  </si>
  <si>
    <t>Number of persons receiving:</t>
  </si>
  <si>
    <t xml:space="preserve">Number of Housing </t>
  </si>
  <si>
    <t>Assistance Projects</t>
  </si>
  <si>
    <t>Social Services</t>
  </si>
  <si>
    <t>Cost of Housing Assistance</t>
  </si>
  <si>
    <t>Adoption Statistics</t>
  </si>
  <si>
    <t>Age at Adoption</t>
  </si>
  <si>
    <t>0-2</t>
  </si>
  <si>
    <t>Males</t>
  </si>
  <si>
    <t>Females</t>
  </si>
  <si>
    <t>3-5</t>
  </si>
  <si>
    <t>6-8</t>
  </si>
  <si>
    <t>9-13</t>
  </si>
  <si>
    <t>14-17</t>
  </si>
  <si>
    <t>School Lunches</t>
  </si>
  <si>
    <t>Includes Nutritionist, Radiographer, Pharmacist, Physiotherapist, Dental</t>
  </si>
  <si>
    <t>auxiliaries and STD co-ordinator.</t>
  </si>
  <si>
    <t>Source:  Health Services Authority</t>
  </si>
  <si>
    <t>Total year-end population (000)</t>
  </si>
  <si>
    <t>Radiology films and ultrasound</t>
  </si>
  <si>
    <t>STATISTICAL COMPENDIUM 2007</t>
  </si>
  <si>
    <t>Health Professionals Practicing in the Cayman Islands 1996 -  2005</t>
  </si>
  <si>
    <t>9.02a</t>
  </si>
  <si>
    <t>Doctor</t>
  </si>
  <si>
    <t>Other Professionals</t>
  </si>
  <si>
    <t>Total C.I. Hospital - GC</t>
  </si>
  <si>
    <t>Total Faith Hospital - CB</t>
  </si>
  <si>
    <t>Other Government Department</t>
  </si>
  <si>
    <r>
      <t>Private Practice</t>
    </r>
    <r>
      <rPr>
        <sz val="10"/>
        <rFont val="Arial"/>
        <family val="2"/>
      </rPr>
      <t xml:space="preserve">  </t>
    </r>
    <r>
      <rPr>
        <sz val="8"/>
        <rFont val="Arial"/>
        <family val="2"/>
      </rPr>
      <t>(Grand Cayman and Sister Islands)</t>
    </r>
  </si>
  <si>
    <t>Total Private - GC &amp; CB</t>
  </si>
  <si>
    <t>Doctors per '000 population</t>
  </si>
  <si>
    <t>Nurses per '000 population</t>
  </si>
  <si>
    <t>All Health Professionals per '000 population</t>
  </si>
  <si>
    <t>Year end Population ('000)</t>
  </si>
  <si>
    <t>Notes:</t>
  </si>
  <si>
    <t>STATISTICAL COMPENDIUM 2008</t>
  </si>
  <si>
    <t>Dentist</t>
  </si>
  <si>
    <t>Practical Nurse</t>
  </si>
  <si>
    <t>Public Health Nurse</t>
  </si>
  <si>
    <t>Registered Nurse Mental Health</t>
  </si>
  <si>
    <t>Radiologist</t>
  </si>
  <si>
    <t>Nurse and Midwife</t>
  </si>
  <si>
    <t>Professionals Allied with Medicine</t>
  </si>
  <si>
    <t>Nurse</t>
  </si>
  <si>
    <t>Total Doctor</t>
  </si>
  <si>
    <t>Total Dentist</t>
  </si>
  <si>
    <t>Registered Nurse/Midwife</t>
  </si>
  <si>
    <t>Nurse Anaesthetist</t>
  </si>
  <si>
    <t>Nurse Practitioner</t>
  </si>
  <si>
    <t>Massage Therapist</t>
  </si>
  <si>
    <t>Physiotherapist</t>
  </si>
  <si>
    <t>EMT/Paramedic</t>
  </si>
  <si>
    <t>Medical Laboratory Technologist</t>
  </si>
  <si>
    <t>Phychologist</t>
  </si>
  <si>
    <t>Other Practitioner</t>
  </si>
  <si>
    <t>Note:</t>
  </si>
  <si>
    <r>
      <rPr>
        <b/>
        <sz val="10"/>
        <rFont val="Arial"/>
        <family val="2"/>
      </rPr>
      <t>Source:</t>
    </r>
    <r>
      <rPr>
        <sz val="10"/>
        <rFont val="Arial"/>
        <family val="2"/>
      </rPr>
      <t xml:space="preserve">  Health Services Authority</t>
    </r>
  </si>
  <si>
    <t>Notes</t>
  </si>
  <si>
    <t>Laboratory work includes ECGs but excludes overseas test.</t>
  </si>
  <si>
    <t>Prescriptions</t>
  </si>
  <si>
    <t>(home &amp; clinic) visits</t>
  </si>
  <si>
    <t xml:space="preserve"> Free school lunches</t>
  </si>
  <si>
    <t>Bed occupancy include newborns</t>
  </si>
  <si>
    <t>Midwife</t>
  </si>
  <si>
    <t xml:space="preserve">George Town Hospital - Grand Cayman </t>
  </si>
  <si>
    <t xml:space="preserve">Faith Hospital - Cayman Brac </t>
  </si>
  <si>
    <t>The data exclude all visiting and locum professionals.</t>
  </si>
  <si>
    <t>Prescriptions are for inpatient and outpatient.</t>
  </si>
  <si>
    <t xml:space="preserve">Total Government and Private </t>
  </si>
  <si>
    <t>Since 2009, a Dentist from C.I. Hospital dental clinic, on rotation, visited Faith Hospital Dental Clinic on a weekly basis</t>
  </si>
  <si>
    <t>Total</t>
  </si>
  <si>
    <t xml:space="preserve">Total Nurse </t>
  </si>
  <si>
    <t>Total 'Other Professionals</t>
  </si>
  <si>
    <t>Other Professionals include: Physiotherapists, Occupational Therapists, Psychologists, Pharmasists, Radiographers, Medical Technologist, Dental Auxiliaries and Hygienists, Nutritionists, Genetic Counselor, Health Promotion Officer, Forensic Scientists, Emergency Medical Technicians, Paramedics etc.</t>
  </si>
  <si>
    <t>4.02b</t>
  </si>
  <si>
    <t>4.02a</t>
  </si>
  <si>
    <t>Major Group Selection (Body System)</t>
  </si>
  <si>
    <t>Total Deaths</t>
  </si>
  <si>
    <t>Male Deaths</t>
  </si>
  <si>
    <t>Female Deaths</t>
  </si>
  <si>
    <t>#</t>
  </si>
  <si>
    <t>%</t>
  </si>
  <si>
    <t>Rank</t>
  </si>
  <si>
    <t>Malignant neoplasms (cancer)</t>
  </si>
  <si>
    <t>Other</t>
  </si>
  <si>
    <t>Total deaths, all causes</t>
  </si>
  <si>
    <t>Vaccine</t>
  </si>
  <si>
    <t>Number of Doses</t>
  </si>
  <si>
    <t>Immunization Status at</t>
  </si>
  <si>
    <t>BCG (against TB)</t>
  </si>
  <si>
    <t>Polio (IPV</t>
  </si>
  <si>
    <t>Haemophilous Influenzae b (Hib)</t>
  </si>
  <si>
    <t>Pneumoccal</t>
  </si>
  <si>
    <t>Hepatitis B (HBV)</t>
  </si>
  <si>
    <t>Rota Virus</t>
  </si>
  <si>
    <t>Varicella (Chicken Pox)</t>
  </si>
  <si>
    <t>Measles, mumps &amp; rubella (MMR)</t>
  </si>
  <si>
    <t>4.05b</t>
  </si>
  <si>
    <t>Note</t>
  </si>
  <si>
    <t>4.05a</t>
  </si>
  <si>
    <t>% of Children 
Immunized</t>
  </si>
  <si>
    <t>Coverage 
Percent</t>
  </si>
  <si>
    <t xml:space="preserve">Principal </t>
  </si>
  <si>
    <t xml:space="preserve">Visiting </t>
  </si>
  <si>
    <t xml:space="preserve">Overseas </t>
  </si>
  <si>
    <r>
      <rPr>
        <b/>
        <sz val="10"/>
        <rFont val="Arial"/>
        <family val="2"/>
      </rPr>
      <t>Source:</t>
    </r>
    <r>
      <rPr>
        <sz val="10"/>
        <rFont val="Arial"/>
        <family val="2"/>
      </rPr>
      <t xml:space="preserve">  Health Services Authority for data on Government and</t>
    </r>
  </si>
  <si>
    <t>Bed occupancy (%)</t>
  </si>
  <si>
    <t>Public health nurse visits include doctor's clinic visits in the districts.</t>
  </si>
  <si>
    <t xml:space="preserve"> Indigent medical care</t>
  </si>
  <si>
    <t>Government's Health Services Authority (HSA) provides patient care through the Cayman Islands Hospital on Grand Cayman and Faith Hospital on Cayman Brac. Primary healthcare is offered at district health centres</t>
  </si>
  <si>
    <t>Laboratory work ('000)</t>
  </si>
  <si>
    <t>Public health nurse</t>
  </si>
  <si>
    <t>Visiting Health Practictioners are registered in the Cayman Islands and are allowed to practice for up to 90 days in the Cayman Islands</t>
  </si>
  <si>
    <t>Polio (IPV)</t>
  </si>
  <si>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Total new cases refer to brand new cases opened on persons never dealth with before by Department</t>
    </r>
  </si>
  <si>
    <t xml:space="preserve">Pharmacists </t>
  </si>
  <si>
    <t>0-12M</t>
  </si>
  <si>
    <t>0-8M</t>
  </si>
  <si>
    <t>12-24M</t>
  </si>
  <si>
    <t>Diphtheria, Tetanus and Pertusis (whooping cough) (DTap)</t>
  </si>
  <si>
    <t>DTap, Inactivated Polio (IPV) and Hib Vaccines are given in one injection as Infanrix IPV Hib.</t>
  </si>
  <si>
    <t>Diseases of the Circulatory system</t>
  </si>
  <si>
    <t>Diseases of the Respiratory system</t>
  </si>
  <si>
    <r>
      <rPr>
        <b/>
        <sz val="10"/>
        <rFont val="Arial"/>
        <family val="2"/>
      </rPr>
      <t>*</t>
    </r>
    <r>
      <rPr>
        <sz val="10"/>
        <rFont val="Arial"/>
        <family val="2"/>
      </rPr>
      <t>External causes</t>
    </r>
  </si>
  <si>
    <t>Endocrine, Nutritional and Metabolic diseases</t>
  </si>
  <si>
    <t>Infectious and Parasitic diseases</t>
  </si>
  <si>
    <t>Diseases of the Genitourinary system</t>
  </si>
  <si>
    <t>Diseases of the Nervous system</t>
  </si>
  <si>
    <t>Symptoms, signs and abnormal clinical and
laboratory findings</t>
  </si>
  <si>
    <t>Certain conditions originating
 the Perinatal period</t>
  </si>
  <si>
    <t>Resident deaths - *External Causes</t>
  </si>
  <si>
    <t>Total
deaths</t>
  </si>
  <si>
    <t>Male</t>
  </si>
  <si>
    <t>Fem</t>
  </si>
  <si>
    <t>Homicide</t>
  </si>
  <si>
    <t>Motor Vehicle Accident</t>
  </si>
  <si>
    <r>
      <t xml:space="preserve">Drowning </t>
    </r>
    <r>
      <rPr>
        <sz val="9"/>
        <rFont val="Arial"/>
        <family val="2"/>
      </rPr>
      <t>(accidental)</t>
    </r>
  </si>
  <si>
    <t>Grand Total</t>
  </si>
  <si>
    <t>Proportion (%)</t>
  </si>
  <si>
    <r>
      <rPr>
        <b/>
        <i/>
        <sz val="9"/>
        <rFont val="Arial"/>
        <family val="2"/>
      </rPr>
      <t>Source:</t>
    </r>
    <r>
      <rPr>
        <i/>
        <sz val="9"/>
        <rFont val="Arial"/>
        <family val="2"/>
      </rPr>
      <t xml:space="preserve">  Health Services Authority</t>
    </r>
  </si>
  <si>
    <t>Clinical Nurse Specialists</t>
  </si>
  <si>
    <t>Registered General Nurse</t>
  </si>
  <si>
    <t>Registered Midwife</t>
  </si>
  <si>
    <t>Registered Nursing Assistant</t>
  </si>
  <si>
    <t>Coumselor/Therapists</t>
  </si>
  <si>
    <r>
      <rPr>
        <b/>
        <sz val="10"/>
        <rFont val="Arial"/>
        <family val="2"/>
      </rPr>
      <t>Source:</t>
    </r>
    <r>
      <rPr>
        <sz val="10"/>
        <rFont val="Arial"/>
        <family val="2"/>
      </rPr>
      <t xml:space="preserve">  Health Practice Commission</t>
    </r>
  </si>
  <si>
    <t>Other Professional</t>
  </si>
  <si>
    <t xml:space="preserve">               Health Practice Commission for data on Private Practice and Total</t>
  </si>
  <si>
    <t>FY2012/13</t>
  </si>
  <si>
    <t>FY2013/14</t>
  </si>
  <si>
    <t xml:space="preserve"> School uniforms</t>
  </si>
  <si>
    <t>Care of the indigent, elderly and disabled person, and heavy care patients</t>
  </si>
  <si>
    <t>Burial assistance</t>
  </si>
  <si>
    <t>Number of families assisted with:</t>
  </si>
  <si>
    <t>Food vouchers</t>
  </si>
  <si>
    <t>Rent</t>
  </si>
  <si>
    <t>Electricity</t>
  </si>
  <si>
    <t>Payment of water bills</t>
  </si>
  <si>
    <t>Pre-school fees</t>
  </si>
  <si>
    <t>Burial expenses</t>
  </si>
  <si>
    <t>Pre-school assistance</t>
  </si>
  <si>
    <t>Optical care</t>
  </si>
  <si>
    <t>Dental care</t>
  </si>
  <si>
    <t>Clothing</t>
  </si>
  <si>
    <t>Propane</t>
  </si>
  <si>
    <t>Supplement (other)</t>
  </si>
  <si>
    <t>Total families assisted</t>
  </si>
  <si>
    <t xml:space="preserve">              assistance functions of the Department of Children and Family Services starting FY2012/13</t>
  </si>
  <si>
    <t>FY2014/15</t>
  </si>
  <si>
    <r>
      <rPr>
        <b/>
        <sz val="10"/>
        <rFont val="Arial"/>
        <family val="2"/>
      </rPr>
      <t>Note:</t>
    </r>
    <r>
      <rPr>
        <sz val="10"/>
        <rFont val="Arial"/>
        <family val="2"/>
      </rPr>
      <t xml:space="preserve"> Overseas Health Practictioners are registered in the Cayman Islands but do not practice in the Cayman Islands.</t>
    </r>
  </si>
  <si>
    <r>
      <rPr>
        <b/>
        <sz val="10"/>
        <rFont val="Arial"/>
        <family val="2"/>
      </rPr>
      <t>Source:</t>
    </r>
    <r>
      <rPr>
        <sz val="10"/>
        <rFont val="Arial"/>
        <family val="2"/>
      </rPr>
      <t xml:space="preserve">  Needs Assessment Unit</t>
    </r>
  </si>
  <si>
    <t>The Needs Assessment Unit took over the assistance functions of the Dept. of Children Family Services starting FY2012/13</t>
  </si>
  <si>
    <t xml:space="preserve"> The Needs Assessment Unit took over the assistance functions of the Department of Children and Family Services starting FY2012/13</t>
  </si>
  <si>
    <t>FY2015/16</t>
  </si>
  <si>
    <t xml:space="preserve"> Poor relief</t>
  </si>
  <si>
    <t>Health Services Provided by the Cayman Islands Government, 2012 - 2017</t>
  </si>
  <si>
    <t>Health Professionals in the Cayman Islands by type of Profession and Facility, 2012 - 2017</t>
  </si>
  <si>
    <t>Immunization Coverage by Type of Vaccine to Children
Age  0-24 Months -  (2013 - 2017)</t>
  </si>
  <si>
    <t>FY2016/17</t>
  </si>
  <si>
    <t xml:space="preserve">4.04b     Resident Deaths (External causes) 2014                  </t>
  </si>
  <si>
    <t>Total by Profession*</t>
  </si>
  <si>
    <t xml:space="preserve">*The sum of the details in public and private practice is not equal to total due to cross practices, </t>
  </si>
  <si>
    <t>i.e some professionals practice in both categories</t>
  </si>
  <si>
    <t>Casualty patients/visits</t>
  </si>
  <si>
    <t>Dental clinic patients/visits</t>
  </si>
  <si>
    <t>therapy patient visits</t>
  </si>
  <si>
    <t>Outpatient clinic visits</t>
  </si>
  <si>
    <t>STATISTICAL COMPENDIUM 2017</t>
  </si>
  <si>
    <t>Nurses and Other Selected Health Professionals Registered and Practicing in the Private Sector, 2017</t>
  </si>
  <si>
    <t>Services Povided by the George Town Hospital, 2012 - 2017</t>
  </si>
  <si>
    <r>
      <t xml:space="preserve">4.04                         </t>
    </r>
    <r>
      <rPr>
        <b/>
        <sz val="11"/>
        <rFont val="Arial"/>
        <family val="2"/>
      </rPr>
      <t>Ten Leading Causes of Deaths among Residents by Rank and Sex,  2014</t>
    </r>
  </si>
  <si>
    <t>Immunization Coverages (2013- 2017) 4 Year Olds</t>
  </si>
  <si>
    <t>Assistance Provided by the Needs Assessment Unit</t>
  </si>
  <si>
    <t>Number of Families Assisted by the Needs Assessment Unit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</si>
</sst>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_-* #,##0_-;\-* #,##0_-;_-* &quot;-&quot;_-;_-@_-"/>
    <numFmt numFmtId="165" formatCode="_(* #,##0.0_);_(* \(#,##0.0\);_(* &quot;-&quot;??_);_(@_)"/>
    <numFmt numFmtId="166" formatCode="_(* #,##0_);_(* \(#,##0\);_(* &quot;-&quot;??_);_(@_)"/>
    <numFmt numFmtId="167" formatCode="\-\ #\ \-"/>
    <numFmt numFmtId="168" formatCode="&quot;$&quot;#,##0.0"/>
    <numFmt numFmtId="169" formatCode="0.0"/>
    <numFmt numFmtId="170" formatCode="_(* #,##0.0000_);_(* \(#,##0.0000\);_(* &quot;-&quot;??_);_(@_)"/>
    <numFmt numFmtId="172" formatCode="0."/>
    <numFmt numFmtId="174" formatCode="0.0%"/>
  </numFmts>
  <fonts count="35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sz val="8"/>
      <name val="Arial"/>
      <family val="2"/>
    </font>
    <font>
      <vertAlign val="superscript"/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b/>
      <sz val="11"/>
      <color indexed="16"/>
      <name val="Book Antiqua"/>
      <family val="1"/>
    </font>
    <font>
      <u/>
      <sz val="10"/>
      <name val="Arial"/>
      <family val="2"/>
    </font>
    <font>
      <sz val="10"/>
      <name val="Arial"/>
      <family val="2"/>
    </font>
    <font>
      <b/>
      <sz val="11"/>
      <name val="Book Antiqua"/>
      <family val="1"/>
    </font>
    <font>
      <b/>
      <sz val="9"/>
      <name val="Arial"/>
      <family val="2"/>
    </font>
    <font>
      <vertAlign val="superscript"/>
      <sz val="10"/>
      <name val="Arial"/>
      <family val="2"/>
    </font>
    <font>
      <sz val="12"/>
      <color indexed="8"/>
      <name val="Arial"/>
      <family val="2"/>
    </font>
    <font>
      <sz val="10"/>
      <color indexed="12"/>
      <name val="Arial"/>
      <family val="2"/>
    </font>
    <font>
      <sz val="10"/>
      <color indexed="8"/>
      <name val="Arial"/>
      <family val="2"/>
    </font>
    <font>
      <sz val="10"/>
      <color indexed="13"/>
      <name val="Arial"/>
      <family val="2"/>
    </font>
    <font>
      <sz val="9"/>
      <name val="Arial"/>
      <family val="2"/>
    </font>
    <font>
      <sz val="10"/>
      <name val="Arial"/>
      <family val="2"/>
    </font>
    <font>
      <sz val="10"/>
      <name val="Calibri"/>
      <family val="2"/>
    </font>
    <font>
      <b/>
      <sz val="11"/>
      <name val="Arial"/>
      <family val="2"/>
    </font>
    <font>
      <i/>
      <sz val="9"/>
      <name val="Arial"/>
      <family val="2"/>
    </font>
    <font>
      <b/>
      <i/>
      <sz val="9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  <fill>
      <patternFill patternType="solid">
        <fgColor theme="0"/>
        <bgColor indexed="64"/>
      </patternFill>
    </fill>
  </fills>
  <borders count="3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</cellStyleXfs>
  <cellXfs count="263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Continuous"/>
    </xf>
    <xf numFmtId="0" fontId="1" fillId="0" borderId="0" xfId="0" applyFont="1"/>
    <xf numFmtId="0" fontId="1" fillId="0" borderId="1" xfId="0" applyFont="1" applyBorder="1"/>
    <xf numFmtId="0" fontId="0" fillId="0" borderId="2" xfId="0" applyBorder="1"/>
    <xf numFmtId="0" fontId="0" fillId="0" borderId="0" xfId="0" applyAlignment="1">
      <alignment horizontal="centerContinuous"/>
    </xf>
    <xf numFmtId="0" fontId="0" fillId="0" borderId="0" xfId="0" applyAlignment="1">
      <alignment horizontal="right"/>
    </xf>
    <xf numFmtId="165" fontId="0" fillId="0" borderId="0" xfId="1" applyNumberFormat="1" applyFont="1"/>
    <xf numFmtId="166" fontId="0" fillId="0" borderId="0" xfId="1" applyNumberFormat="1" applyFont="1"/>
    <xf numFmtId="167" fontId="0" fillId="0" borderId="0" xfId="0" applyNumberFormat="1" applyAlignment="1">
      <alignment horizontal="centerContinuous"/>
    </xf>
    <xf numFmtId="166" fontId="0" fillId="0" borderId="2" xfId="1" applyNumberFormat="1" applyFont="1" applyBorder="1"/>
    <xf numFmtId="0" fontId="0" fillId="0" borderId="2" xfId="0" applyBorder="1" applyAlignment="1">
      <alignment horizontal="right"/>
    </xf>
    <xf numFmtId="166" fontId="0" fillId="0" borderId="0" xfId="0" applyNumberFormat="1"/>
    <xf numFmtId="167" fontId="0" fillId="0" borderId="0" xfId="0" applyNumberFormat="1"/>
    <xf numFmtId="0" fontId="1" fillId="0" borderId="0" xfId="0" quotePrefix="1" applyFont="1" applyAlignment="1">
      <alignment horizontal="center"/>
    </xf>
    <xf numFmtId="0" fontId="2" fillId="0" borderId="0" xfId="0" applyFont="1" applyAlignment="1">
      <alignment horizontal="right"/>
    </xf>
    <xf numFmtId="16" fontId="2" fillId="0" borderId="0" xfId="0" applyNumberFormat="1" applyFont="1" applyAlignment="1">
      <alignment horizontal="right"/>
    </xf>
    <xf numFmtId="16" fontId="1" fillId="0" borderId="0" xfId="0" quotePrefix="1" applyNumberFormat="1" applyFont="1" applyAlignment="1">
      <alignment horizontal="center"/>
    </xf>
    <xf numFmtId="0" fontId="1" fillId="0" borderId="0" xfId="0" applyFont="1" applyAlignment="1">
      <alignment horizontal="center"/>
    </xf>
    <xf numFmtId="168" fontId="0" fillId="0" borderId="0" xfId="0" applyNumberFormat="1"/>
    <xf numFmtId="0" fontId="7" fillId="0" borderId="0" xfId="0" applyFont="1"/>
    <xf numFmtId="0" fontId="0" fillId="0" borderId="0" xfId="0" applyBorder="1"/>
    <xf numFmtId="0" fontId="1" fillId="0" borderId="2" xfId="0" applyFont="1" applyBorder="1"/>
    <xf numFmtId="0" fontId="1" fillId="0" borderId="1" xfId="0" applyFont="1" applyBorder="1" applyAlignment="1">
      <alignment horizontal="right"/>
    </xf>
    <xf numFmtId="0" fontId="8" fillId="0" borderId="1" xfId="0" applyFont="1" applyBorder="1" applyAlignment="1">
      <alignment horizontal="right"/>
    </xf>
    <xf numFmtId="0" fontId="8" fillId="0" borderId="0" xfId="0" applyFont="1" applyFill="1" applyBorder="1"/>
    <xf numFmtId="0" fontId="0" fillId="0" borderId="0" xfId="0" applyAlignment="1">
      <alignment horizontal="left" indent="1"/>
    </xf>
    <xf numFmtId="0" fontId="9" fillId="0" borderId="2" xfId="0" applyFont="1" applyBorder="1" applyAlignment="1">
      <alignment horizontal="right"/>
    </xf>
    <xf numFmtId="0" fontId="8" fillId="0" borderId="0" xfId="0" applyFont="1"/>
    <xf numFmtId="0" fontId="0" fillId="0" borderId="0" xfId="0" applyAlignment="1">
      <alignment horizontal="center"/>
    </xf>
    <xf numFmtId="0" fontId="0" fillId="2" borderId="0" xfId="0" applyFill="1"/>
    <xf numFmtId="0" fontId="10" fillId="0" borderId="0" xfId="0" applyFont="1" applyAlignment="1">
      <alignment horizontal="right"/>
    </xf>
    <xf numFmtId="0" fontId="0" fillId="2" borderId="0" xfId="0" applyFill="1" applyAlignment="1">
      <alignment horizontal="centerContinuous"/>
    </xf>
    <xf numFmtId="0" fontId="0" fillId="0" borderId="0" xfId="0" applyAlignment="1"/>
    <xf numFmtId="166" fontId="0" fillId="0" borderId="0" xfId="1" applyNumberFormat="1" applyFont="1" applyFill="1" applyAlignment="1">
      <alignment horizontal="right"/>
    </xf>
    <xf numFmtId="0" fontId="0" fillId="0" borderId="0" xfId="0" applyFill="1" applyAlignment="1">
      <alignment horizontal="right"/>
    </xf>
    <xf numFmtId="166" fontId="0" fillId="0" borderId="0" xfId="1" applyNumberFormat="1" applyFont="1" applyFill="1" applyBorder="1" applyAlignment="1">
      <alignment horizontal="right"/>
    </xf>
    <xf numFmtId="0" fontId="8" fillId="0" borderId="0" xfId="0" applyFont="1" applyBorder="1" applyAlignment="1">
      <alignment horizontal="right"/>
    </xf>
    <xf numFmtId="0" fontId="0" fillId="0" borderId="0" xfId="0" applyFill="1" applyBorder="1" applyAlignment="1">
      <alignment horizontal="right"/>
    </xf>
    <xf numFmtId="165" fontId="0" fillId="0" borderId="0" xfId="1" applyNumberFormat="1" applyFont="1" applyFill="1" applyBorder="1" applyAlignment="1">
      <alignment horizontal="right"/>
    </xf>
    <xf numFmtId="0" fontId="6" fillId="0" borderId="0" xfId="0" applyFont="1" applyAlignment="1">
      <alignment horizontal="right" vertical="center"/>
    </xf>
    <xf numFmtId="166" fontId="8" fillId="0" borderId="0" xfId="1" applyNumberFormat="1" applyFont="1"/>
    <xf numFmtId="166" fontId="8" fillId="0" borderId="0" xfId="1" applyNumberFormat="1" applyFont="1" applyFill="1" applyBorder="1" applyAlignment="1">
      <alignment horizontal="right"/>
    </xf>
    <xf numFmtId="165" fontId="0" fillId="0" borderId="0" xfId="1" applyNumberFormat="1" applyFont="1" applyFill="1"/>
    <xf numFmtId="0" fontId="2" fillId="0" borderId="0" xfId="3" applyFont="1" applyFill="1" applyBorder="1" applyAlignment="1">
      <alignment horizontal="center" vertical="center"/>
    </xf>
    <xf numFmtId="0" fontId="0" fillId="3" borderId="0" xfId="0" applyFill="1"/>
    <xf numFmtId="0" fontId="12" fillId="3" borderId="0" xfId="0" applyFont="1" applyFill="1"/>
    <xf numFmtId="0" fontId="13" fillId="3" borderId="0" xfId="0" applyFont="1" applyFill="1" applyAlignment="1">
      <alignment horizontal="right"/>
    </xf>
    <xf numFmtId="0" fontId="0" fillId="3" borderId="0" xfId="0" applyFill="1" applyBorder="1"/>
    <xf numFmtId="0" fontId="11" fillId="3" borderId="0" xfId="0" applyFont="1" applyFill="1" applyBorder="1"/>
    <xf numFmtId="172" fontId="4" fillId="3" borderId="0" xfId="0" applyNumberFormat="1" applyFont="1" applyFill="1" applyBorder="1"/>
    <xf numFmtId="0" fontId="4" fillId="3" borderId="0" xfId="0" applyFont="1" applyFill="1" applyAlignment="1"/>
    <xf numFmtId="0" fontId="16" fillId="3" borderId="0" xfId="0" applyFont="1" applyFill="1"/>
    <xf numFmtId="0" fontId="18" fillId="3" borderId="0" xfId="0" applyFont="1" applyFill="1"/>
    <xf numFmtId="0" fontId="17" fillId="3" borderId="0" xfId="0" applyFont="1" applyFill="1"/>
    <xf numFmtId="0" fontId="0" fillId="3" borderId="0" xfId="0" applyFill="1" applyAlignment="1"/>
    <xf numFmtId="0" fontId="13" fillId="0" borderId="0" xfId="0" applyFont="1" applyAlignment="1">
      <alignment horizontal="right"/>
    </xf>
    <xf numFmtId="0" fontId="0" fillId="0" borderId="0" xfId="0" applyFill="1"/>
    <xf numFmtId="0" fontId="13" fillId="0" borderId="0" xfId="0" applyFont="1" applyFill="1" applyAlignment="1">
      <alignment horizontal="righ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/>
    <xf numFmtId="0" fontId="0" fillId="0" borderId="2" xfId="0" applyFill="1" applyBorder="1"/>
    <xf numFmtId="0" fontId="0" fillId="0" borderId="0" xfId="0" applyFill="1" applyBorder="1"/>
    <xf numFmtId="0" fontId="1" fillId="0" borderId="1" xfId="0" applyFont="1" applyFill="1" applyBorder="1" applyAlignment="1">
      <alignment horizontal="center"/>
    </xf>
    <xf numFmtId="0" fontId="8" fillId="0" borderId="2" xfId="0" applyFont="1" applyFill="1" applyBorder="1"/>
    <xf numFmtId="0" fontId="8" fillId="0" borderId="1" xfId="0" applyFont="1" applyFill="1" applyBorder="1"/>
    <xf numFmtId="0" fontId="1" fillId="0" borderId="0" xfId="0" applyFont="1" applyFill="1"/>
    <xf numFmtId="166" fontId="8" fillId="0" borderId="0" xfId="1" applyNumberFormat="1" applyFont="1" applyFill="1"/>
    <xf numFmtId="166" fontId="8" fillId="0" borderId="0" xfId="1" applyNumberFormat="1" applyFont="1" applyFill="1" applyAlignment="1">
      <alignment horizontal="right"/>
    </xf>
    <xf numFmtId="166" fontId="1" fillId="0" borderId="0" xfId="1" applyNumberFormat="1" applyFont="1" applyFill="1" applyAlignment="1">
      <alignment horizontal="right"/>
    </xf>
    <xf numFmtId="166" fontId="2" fillId="0" borderId="0" xfId="1" applyNumberFormat="1" applyFont="1" applyFill="1"/>
    <xf numFmtId="166" fontId="1" fillId="0" borderId="0" xfId="1" applyNumberFormat="1" applyFont="1" applyFill="1"/>
    <xf numFmtId="166" fontId="8" fillId="0" borderId="0" xfId="1" applyNumberFormat="1" applyFont="1" applyFill="1" applyAlignment="1"/>
    <xf numFmtId="166" fontId="1" fillId="0" borderId="0" xfId="1" applyNumberFormat="1" applyFont="1" applyFill="1" applyAlignment="1"/>
    <xf numFmtId="166" fontId="2" fillId="0" borderId="0" xfId="1" applyNumberFormat="1" applyFont="1" applyFill="1" applyAlignment="1">
      <alignment horizontal="right"/>
    </xf>
    <xf numFmtId="166" fontId="0" fillId="0" borderId="0" xfId="0" applyNumberFormat="1" applyFill="1"/>
    <xf numFmtId="43" fontId="2" fillId="0" borderId="2" xfId="1" applyFont="1" applyFill="1" applyBorder="1"/>
    <xf numFmtId="43" fontId="2" fillId="0" borderId="0" xfId="1" applyFont="1" applyFill="1" applyBorder="1"/>
    <xf numFmtId="0" fontId="2" fillId="0" borderId="0" xfId="0" applyFont="1" applyFill="1" applyAlignment="1"/>
    <xf numFmtId="0" fontId="0" fillId="0" borderId="0" xfId="0" applyFill="1" applyAlignment="1"/>
    <xf numFmtId="0" fontId="0" fillId="0" borderId="0" xfId="0" applyFill="1" applyAlignment="1">
      <alignment horizontal="center"/>
    </xf>
    <xf numFmtId="0" fontId="0" fillId="0" borderId="0" xfId="0" applyFill="1" applyAlignment="1">
      <alignment horizontal="centerContinuous"/>
    </xf>
    <xf numFmtId="167" fontId="0" fillId="0" borderId="0" xfId="0" applyNumberFormat="1" applyFill="1" applyAlignment="1">
      <alignment horizontal="center"/>
    </xf>
    <xf numFmtId="0" fontId="10" fillId="0" borderId="0" xfId="0" applyFont="1" applyFill="1" applyAlignment="1">
      <alignment horizontal="right"/>
    </xf>
    <xf numFmtId="0" fontId="19" fillId="0" borderId="0" xfId="0" applyFont="1" applyFill="1"/>
    <xf numFmtId="0" fontId="1" fillId="0" borderId="1" xfId="0" applyFont="1" applyFill="1" applyBorder="1" applyAlignment="1">
      <alignment horizontal="right"/>
    </xf>
    <xf numFmtId="0" fontId="8" fillId="0" borderId="1" xfId="0" applyFont="1" applyFill="1" applyBorder="1" applyAlignment="1">
      <alignment horizontal="right"/>
    </xf>
    <xf numFmtId="0" fontId="8" fillId="0" borderId="0" xfId="0" applyFont="1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8" fillId="0" borderId="0" xfId="0" applyFont="1" applyFill="1"/>
    <xf numFmtId="0" fontId="1" fillId="0" borderId="0" xfId="0" applyFont="1" applyFill="1" applyBorder="1"/>
    <xf numFmtId="0" fontId="2" fillId="0" borderId="0" xfId="0" applyFont="1" applyFill="1" applyBorder="1"/>
    <xf numFmtId="0" fontId="0" fillId="0" borderId="0" xfId="0" applyFill="1" applyAlignment="1">
      <alignment horizontal="left"/>
    </xf>
    <xf numFmtId="166" fontId="0" fillId="0" borderId="0" xfId="1" applyNumberFormat="1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Alignment="1"/>
    <xf numFmtId="164" fontId="2" fillId="0" borderId="0" xfId="0" applyNumberFormat="1" applyFont="1" applyFill="1" applyBorder="1" applyAlignment="1">
      <alignment horizontal="right"/>
    </xf>
    <xf numFmtId="43" fontId="0" fillId="0" borderId="0" xfId="1" applyFont="1" applyFill="1"/>
    <xf numFmtId="0" fontId="0" fillId="0" borderId="0" xfId="0" applyFill="1" applyBorder="1" applyAlignment="1">
      <alignment horizontal="left"/>
    </xf>
    <xf numFmtId="166" fontId="8" fillId="0" borderId="0" xfId="1" applyNumberFormat="1" applyFont="1" applyFill="1" applyBorder="1"/>
    <xf numFmtId="166" fontId="8" fillId="0" borderId="0" xfId="1" applyNumberFormat="1" applyFont="1" applyFill="1" applyBorder="1" applyAlignment="1">
      <alignment horizontal="right" vertical="center"/>
    </xf>
    <xf numFmtId="170" fontId="0" fillId="0" borderId="0" xfId="0" applyNumberFormat="1" applyFill="1"/>
    <xf numFmtId="166" fontId="2" fillId="0" borderId="0" xfId="1" applyNumberFormat="1" applyFont="1" applyFill="1" applyBorder="1" applyAlignment="1">
      <alignment horizontal="right" vertical="center"/>
    </xf>
    <xf numFmtId="166" fontId="2" fillId="0" borderId="0" xfId="1" applyNumberFormat="1" applyFont="1" applyFill="1" applyBorder="1" applyAlignment="1">
      <alignment horizontal="right"/>
    </xf>
    <xf numFmtId="166" fontId="15" fillId="0" borderId="0" xfId="1" applyNumberFormat="1" applyFont="1" applyFill="1" applyBorder="1" applyAlignment="1">
      <alignment horizontal="right"/>
    </xf>
    <xf numFmtId="166" fontId="22" fillId="0" borderId="0" xfId="1" applyNumberFormat="1" applyFont="1" applyFill="1" applyBorder="1" applyAlignment="1">
      <alignment horizontal="right"/>
    </xf>
    <xf numFmtId="0" fontId="1" fillId="0" borderId="0" xfId="0" applyFont="1" applyFill="1" applyAlignment="1">
      <alignment horizontal="left"/>
    </xf>
    <xf numFmtId="0" fontId="12" fillId="0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right"/>
    </xf>
    <xf numFmtId="0" fontId="6" fillId="0" borderId="0" xfId="0" applyFont="1" applyFill="1" applyBorder="1" applyAlignment="1">
      <alignment horizontal="right"/>
    </xf>
    <xf numFmtId="0" fontId="2" fillId="0" borderId="0" xfId="3" applyFont="1" applyFill="1" applyBorder="1" applyAlignment="1">
      <alignment horizontal="left" vertical="center"/>
    </xf>
    <xf numFmtId="169" fontId="2" fillId="0" borderId="0" xfId="3" applyNumberFormat="1" applyFont="1" applyFill="1" applyBorder="1" applyAlignment="1">
      <alignment vertical="center"/>
    </xf>
    <xf numFmtId="0" fontId="1" fillId="0" borderId="2" xfId="3" applyFont="1" applyFill="1" applyBorder="1" applyAlignment="1">
      <alignment horizontal="left" vertical="center"/>
    </xf>
    <xf numFmtId="169" fontId="1" fillId="0" borderId="2" xfId="3" applyNumberFormat="1" applyFont="1" applyFill="1" applyBorder="1" applyAlignment="1">
      <alignment vertical="center"/>
    </xf>
    <xf numFmtId="169" fontId="1" fillId="0" borderId="0" xfId="3" applyNumberFormat="1" applyFont="1" applyFill="1" applyBorder="1" applyAlignment="1">
      <alignment vertical="center"/>
    </xf>
    <xf numFmtId="0" fontId="2" fillId="0" borderId="0" xfId="0" applyFont="1" applyFill="1" applyAlignment="1">
      <alignment horizontal="left" wrapText="1"/>
    </xf>
    <xf numFmtId="0" fontId="2" fillId="0" borderId="0" xfId="0" applyFont="1" applyFill="1"/>
    <xf numFmtId="0" fontId="15" fillId="0" borderId="0" xfId="0" applyFont="1" applyFill="1"/>
    <xf numFmtId="0" fontId="6" fillId="0" borderId="0" xfId="0" applyFont="1" applyFill="1" applyAlignment="1">
      <alignment horizontal="right" vertical="center"/>
    </xf>
    <xf numFmtId="0" fontId="8" fillId="0" borderId="3" xfId="0" applyFont="1" applyFill="1" applyBorder="1" applyAlignment="1">
      <alignment horizontal="left"/>
    </xf>
    <xf numFmtId="0" fontId="0" fillId="0" borderId="1" xfId="0" applyFill="1" applyBorder="1"/>
    <xf numFmtId="0" fontId="8" fillId="0" borderId="1" xfId="0" applyFont="1" applyFill="1" applyBorder="1" applyAlignment="1">
      <alignment horizontal="center" wrapText="1"/>
    </xf>
    <xf numFmtId="0" fontId="8" fillId="0" borderId="0" xfId="0" applyFont="1" applyFill="1" applyBorder="1" applyAlignment="1">
      <alignment horizontal="center"/>
    </xf>
    <xf numFmtId="0" fontId="8" fillId="0" borderId="3" xfId="0" applyFont="1" applyFill="1" applyBorder="1" applyAlignment="1">
      <alignment horizontal="center"/>
    </xf>
    <xf numFmtId="0" fontId="8" fillId="0" borderId="0" xfId="3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indent="1"/>
    </xf>
    <xf numFmtId="166" fontId="20" fillId="0" borderId="0" xfId="1" applyNumberFormat="1" applyFont="1" applyFill="1" applyBorder="1" applyAlignment="1">
      <alignment horizontal="right" vertical="center" wrapText="1"/>
    </xf>
    <xf numFmtId="0" fontId="20" fillId="0" borderId="0" xfId="3" quotePrefix="1" applyFont="1" applyFill="1" applyBorder="1" applyAlignment="1">
      <alignment horizontal="right" vertical="center" wrapText="1"/>
    </xf>
    <xf numFmtId="0" fontId="20" fillId="0" borderId="0" xfId="3" applyFont="1" applyFill="1" applyBorder="1" applyAlignment="1">
      <alignment horizontal="right" vertical="center" wrapText="1"/>
    </xf>
    <xf numFmtId="43" fontId="20" fillId="0" borderId="0" xfId="1" applyFont="1" applyFill="1" applyBorder="1" applyAlignment="1">
      <alignment horizontal="right" vertical="center" wrapText="1"/>
    </xf>
    <xf numFmtId="0" fontId="0" fillId="0" borderId="0" xfId="0" applyFill="1" applyBorder="1" applyAlignment="1">
      <alignment horizontal="left" indent="1"/>
    </xf>
    <xf numFmtId="0" fontId="8" fillId="0" borderId="0" xfId="0" applyFont="1" applyFill="1" applyBorder="1" applyAlignment="1">
      <alignment horizontal="left" indent="1"/>
    </xf>
    <xf numFmtId="166" fontId="14" fillId="0" borderId="0" xfId="0" applyNumberFormat="1" applyFont="1" applyFill="1" applyBorder="1" applyAlignment="1">
      <alignment horizontal="right" vertical="center" wrapText="1"/>
    </xf>
    <xf numFmtId="0" fontId="14" fillId="0" borderId="0" xfId="3" quotePrefix="1" applyFont="1" applyFill="1" applyBorder="1" applyAlignment="1">
      <alignment horizontal="right" vertical="center" wrapText="1"/>
    </xf>
    <xf numFmtId="0" fontId="14" fillId="0" borderId="0" xfId="3" applyFont="1" applyFill="1" applyBorder="1" applyAlignment="1">
      <alignment horizontal="right" vertical="center" wrapText="1"/>
    </xf>
    <xf numFmtId="0" fontId="8" fillId="0" borderId="0" xfId="3" applyFont="1" applyFill="1" applyBorder="1" applyAlignment="1">
      <alignment horizontal="right" vertical="center"/>
    </xf>
    <xf numFmtId="0" fontId="8" fillId="0" borderId="0" xfId="3" quotePrefix="1" applyFont="1" applyFill="1" applyBorder="1" applyAlignment="1">
      <alignment horizontal="right" vertical="center"/>
    </xf>
    <xf numFmtId="0" fontId="2" fillId="0" borderId="0" xfId="3" applyFont="1" applyFill="1" applyBorder="1" applyAlignment="1">
      <alignment horizontal="left" vertical="center" indent="1"/>
    </xf>
    <xf numFmtId="0" fontId="8" fillId="0" borderId="2" xfId="3" applyFont="1" applyFill="1" applyBorder="1" applyAlignment="1">
      <alignment horizontal="left" vertical="center" indent="1"/>
    </xf>
    <xf numFmtId="0" fontId="29" fillId="0" borderId="2" xfId="0" applyFont="1" applyFill="1" applyBorder="1" applyAlignment="1">
      <alignment horizontal="right"/>
    </xf>
    <xf numFmtId="165" fontId="2" fillId="0" borderId="0" xfId="1" applyNumberFormat="1" applyFont="1" applyFill="1" applyBorder="1" applyAlignment="1">
      <alignment horizontal="right"/>
    </xf>
    <xf numFmtId="165" fontId="0" fillId="0" borderId="0" xfId="0" applyNumberFormat="1" applyFill="1"/>
    <xf numFmtId="0" fontId="6" fillId="0" borderId="0" xfId="0" applyFont="1" applyFill="1"/>
    <xf numFmtId="0" fontId="2" fillId="0" borderId="0" xfId="0" applyFont="1" applyFill="1" applyAlignment="1">
      <alignment wrapText="1"/>
    </xf>
    <xf numFmtId="0" fontId="2" fillId="0" borderId="0" xfId="3" applyFont="1" applyFill="1" applyBorder="1" applyAlignment="1">
      <alignment horizontal="center" vertical="center" wrapText="1"/>
    </xf>
    <xf numFmtId="167" fontId="0" fillId="3" borderId="0" xfId="0" applyNumberFormat="1" applyFill="1" applyAlignment="1">
      <alignment horizontal="center"/>
    </xf>
    <xf numFmtId="0" fontId="0" fillId="3" borderId="0" xfId="0" applyFill="1"/>
    <xf numFmtId="0" fontId="0" fillId="0" borderId="0" xfId="0" applyFill="1" applyBorder="1" applyAlignment="1">
      <alignment horizontal="left" vertical="top" wrapText="1"/>
    </xf>
    <xf numFmtId="167" fontId="0" fillId="0" borderId="0" xfId="0" applyNumberFormat="1" applyAlignment="1">
      <alignment horizontal="center"/>
    </xf>
    <xf numFmtId="0" fontId="3" fillId="0" borderId="0" xfId="0" applyFont="1" applyAlignment="1">
      <alignment horizontal="center"/>
    </xf>
    <xf numFmtId="0" fontId="13" fillId="0" borderId="0" xfId="0" applyFont="1" applyAlignment="1">
      <alignment horizontal="right"/>
    </xf>
    <xf numFmtId="0" fontId="0" fillId="0" borderId="0" xfId="0" applyAlignment="1"/>
    <xf numFmtId="0" fontId="2" fillId="0" borderId="0" xfId="0" applyFont="1" applyFill="1" applyAlignment="1">
      <alignment horizontal="left" wrapText="1"/>
    </xf>
    <xf numFmtId="0" fontId="2" fillId="0" borderId="0" xfId="0" applyFont="1" applyFill="1" applyAlignment="1">
      <alignment horizontal="left"/>
    </xf>
    <xf numFmtId="167" fontId="0" fillId="0" borderId="0" xfId="0" applyNumberFormat="1" applyFill="1" applyAlignment="1">
      <alignment horizontal="center"/>
    </xf>
    <xf numFmtId="0" fontId="3" fillId="0" borderId="0" xfId="0" applyFont="1" applyFill="1" applyAlignment="1">
      <alignment horizontal="center" wrapText="1"/>
    </xf>
    <xf numFmtId="0" fontId="8" fillId="0" borderId="3" xfId="0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2" fillId="0" borderId="0" xfId="0" applyFont="1" applyFill="1" applyAlignment="1">
      <alignment horizontal="left" vertical="top" wrapText="1"/>
    </xf>
    <xf numFmtId="0" fontId="3" fillId="0" borderId="0" xfId="0" applyFont="1" applyFill="1" applyAlignment="1">
      <alignment horizontal="center"/>
    </xf>
    <xf numFmtId="166" fontId="21" fillId="0" borderId="0" xfId="1" applyNumberFormat="1" applyFont="1" applyFill="1"/>
    <xf numFmtId="3" fontId="0" fillId="0" borderId="0" xfId="0" applyNumberFormat="1" applyFill="1"/>
    <xf numFmtId="3" fontId="2" fillId="0" borderId="0" xfId="1" applyNumberFormat="1" applyFont="1" applyFill="1"/>
    <xf numFmtId="166" fontId="21" fillId="0" borderId="0" xfId="1" applyNumberFormat="1" applyFont="1" applyFill="1" applyAlignment="1">
      <alignment vertical="center"/>
    </xf>
    <xf numFmtId="166" fontId="2" fillId="0" borderId="0" xfId="1" applyNumberFormat="1" applyFont="1" applyFill="1" applyAlignment="1">
      <alignment vertical="center"/>
    </xf>
    <xf numFmtId="3" fontId="2" fillId="0" borderId="0" xfId="1" applyNumberFormat="1" applyFont="1" applyFill="1" applyAlignment="1">
      <alignment horizontal="right"/>
    </xf>
    <xf numFmtId="166" fontId="26" fillId="0" borderId="0" xfId="1" applyNumberFormat="1" applyFont="1" applyFill="1"/>
    <xf numFmtId="0" fontId="6" fillId="0" borderId="0" xfId="0" applyFont="1" applyFill="1" applyAlignment="1" applyProtection="1">
      <alignment horizontal="right" vertical="center"/>
      <protection locked="0"/>
    </xf>
    <xf numFmtId="0" fontId="6" fillId="0" borderId="0" xfId="0" applyFont="1" applyFill="1" applyAlignment="1" applyProtection="1">
      <alignment horizontal="center" vertical="center"/>
      <protection locked="0"/>
    </xf>
    <xf numFmtId="0" fontId="1" fillId="0" borderId="22" xfId="0" applyFont="1" applyFill="1" applyBorder="1" applyAlignment="1">
      <alignment horizontal="left" vertical="center"/>
    </xf>
    <xf numFmtId="0" fontId="8" fillId="0" borderId="22" xfId="0" applyFont="1" applyFill="1" applyBorder="1" applyAlignment="1">
      <alignment horizontal="left" vertical="center"/>
    </xf>
    <xf numFmtId="0" fontId="2" fillId="0" borderId="12" xfId="0" applyFont="1" applyFill="1" applyBorder="1"/>
    <xf numFmtId="0" fontId="8" fillId="0" borderId="23" xfId="0" applyFont="1" applyFill="1" applyBorder="1" applyAlignment="1">
      <alignment horizontal="center"/>
    </xf>
    <xf numFmtId="0" fontId="8" fillId="0" borderId="24" xfId="0" applyFont="1" applyFill="1" applyBorder="1" applyAlignment="1">
      <alignment horizontal="center"/>
    </xf>
    <xf numFmtId="0" fontId="8" fillId="0" borderId="25" xfId="0" applyFont="1" applyFill="1" applyBorder="1" applyAlignment="1">
      <alignment horizontal="center"/>
    </xf>
    <xf numFmtId="0" fontId="8" fillId="0" borderId="26" xfId="0" applyFont="1" applyFill="1" applyBorder="1" applyAlignment="1">
      <alignment horizontal="center"/>
    </xf>
    <xf numFmtId="0" fontId="14" fillId="0" borderId="5" xfId="0" applyFont="1" applyFill="1" applyBorder="1" applyAlignment="1">
      <alignment horizontal="center"/>
    </xf>
    <xf numFmtId="0" fontId="14" fillId="0" borderId="1" xfId="0" applyFont="1" applyFill="1" applyBorder="1" applyAlignment="1">
      <alignment horizontal="center"/>
    </xf>
    <xf numFmtId="0" fontId="14" fillId="0" borderId="6" xfId="0" applyFont="1" applyFill="1" applyBorder="1" applyAlignment="1">
      <alignment horizontal="center"/>
    </xf>
    <xf numFmtId="0" fontId="2" fillId="0" borderId="10" xfId="0" applyFont="1" applyFill="1" applyBorder="1" applyAlignment="1">
      <alignment horizontal="center"/>
    </xf>
    <xf numFmtId="174" fontId="20" fillId="0" borderId="0" xfId="0" applyNumberFormat="1" applyFont="1" applyFill="1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wrapText="1"/>
    </xf>
    <xf numFmtId="0" fontId="8" fillId="0" borderId="8" xfId="0" applyFont="1" applyFill="1" applyBorder="1"/>
    <xf numFmtId="0" fontId="8" fillId="0" borderId="7" xfId="0" applyFont="1" applyFill="1" applyBorder="1" applyAlignment="1">
      <alignment horizontal="center"/>
    </xf>
    <xf numFmtId="174" fontId="14" fillId="0" borderId="8" xfId="0" applyNumberFormat="1" applyFont="1" applyFill="1" applyBorder="1" applyAlignment="1">
      <alignment horizontal="center"/>
    </xf>
    <xf numFmtId="0" fontId="8" fillId="0" borderId="9" xfId="0" applyFont="1" applyFill="1" applyBorder="1" applyAlignment="1">
      <alignment horizontal="center"/>
    </xf>
    <xf numFmtId="0" fontId="8" fillId="0" borderId="8" xfId="0" applyFont="1" applyFill="1" applyBorder="1" applyAlignment="1">
      <alignment horizontal="center"/>
    </xf>
    <xf numFmtId="174" fontId="14" fillId="0" borderId="0" xfId="0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horizontal="left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left"/>
    </xf>
    <xf numFmtId="0" fontId="0" fillId="0" borderId="4" xfId="0" applyFill="1" applyBorder="1" applyAlignment="1">
      <alignment horizontal="center"/>
    </xf>
    <xf numFmtId="0" fontId="0" fillId="0" borderId="4" xfId="0" applyNumberFormat="1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0" fontId="2" fillId="0" borderId="17" xfId="0" applyFont="1" applyFill="1" applyBorder="1" applyAlignment="1">
      <alignment horizontal="left"/>
    </xf>
    <xf numFmtId="0" fontId="0" fillId="0" borderId="16" xfId="0" applyNumberFormat="1" applyFill="1" applyBorder="1" applyAlignment="1">
      <alignment horizontal="center"/>
    </xf>
    <xf numFmtId="0" fontId="33" fillId="0" borderId="18" xfId="0" applyFont="1" applyFill="1" applyBorder="1" applyAlignment="1">
      <alignment horizontal="left"/>
    </xf>
    <xf numFmtId="0" fontId="33" fillId="0" borderId="4" xfId="0" applyNumberFormat="1" applyFont="1" applyFill="1" applyBorder="1" applyAlignment="1">
      <alignment horizontal="center"/>
    </xf>
    <xf numFmtId="0" fontId="33" fillId="0" borderId="16" xfId="0" applyNumberFormat="1" applyFont="1" applyFill="1" applyBorder="1" applyAlignment="1">
      <alignment horizontal="center"/>
    </xf>
    <xf numFmtId="0" fontId="20" fillId="0" borderId="19" xfId="0" applyFont="1" applyFill="1" applyBorder="1" applyAlignment="1">
      <alignment horizontal="right"/>
    </xf>
    <xf numFmtId="174" fontId="20" fillId="0" borderId="20" xfId="0" applyNumberFormat="1" applyFont="1" applyFill="1" applyBorder="1"/>
    <xf numFmtId="174" fontId="20" fillId="0" borderId="21" xfId="0" applyNumberFormat="1" applyFont="1" applyFill="1" applyBorder="1"/>
    <xf numFmtId="0" fontId="24" fillId="0" borderId="0" xfId="0" applyFont="1" applyFill="1" applyAlignment="1"/>
    <xf numFmtId="0" fontId="30" fillId="0" borderId="0" xfId="0" applyFont="1" applyFill="1"/>
    <xf numFmtId="0" fontId="34" fillId="0" borderId="0" xfId="0" applyFont="1" applyFill="1" applyBorder="1" applyAlignment="1">
      <alignment horizontal="center" vertical="center" wrapText="1"/>
    </xf>
    <xf numFmtId="0" fontId="28" fillId="0" borderId="0" xfId="0" applyFont="1" applyFill="1"/>
    <xf numFmtId="0" fontId="34" fillId="0" borderId="2" xfId="0" applyFont="1" applyFill="1" applyBorder="1" applyAlignment="1">
      <alignment horizontal="center" vertical="center" wrapText="1"/>
    </xf>
    <xf numFmtId="0" fontId="28" fillId="0" borderId="3" xfId="0" applyFont="1" applyFill="1" applyBorder="1" applyAlignment="1">
      <alignment horizontal="left" wrapText="1"/>
    </xf>
    <xf numFmtId="0" fontId="28" fillId="0" borderId="28" xfId="0" applyFont="1" applyFill="1" applyBorder="1" applyAlignment="1">
      <alignment horizontal="center" wrapText="1"/>
    </xf>
    <xf numFmtId="0" fontId="28" fillId="0" borderId="29" xfId="0" applyFont="1" applyFill="1" applyBorder="1" applyAlignment="1">
      <alignment horizontal="center" wrapText="1"/>
    </xf>
    <xf numFmtId="0" fontId="28" fillId="0" borderId="0" xfId="0" applyFont="1" applyFill="1" applyBorder="1" applyAlignment="1">
      <alignment horizontal="left" wrapText="1"/>
    </xf>
    <xf numFmtId="0" fontId="28" fillId="0" borderId="30" xfId="0" applyFont="1" applyFill="1" applyBorder="1" applyAlignment="1">
      <alignment horizontal="center" wrapText="1"/>
    </xf>
    <xf numFmtId="0" fontId="28" fillId="0" borderId="2" xfId="0" applyFont="1" applyFill="1" applyBorder="1" applyAlignment="1">
      <alignment horizontal="center" wrapText="1"/>
    </xf>
    <xf numFmtId="0" fontId="28" fillId="0" borderId="2" xfId="0" applyFont="1" applyFill="1" applyBorder="1" applyAlignment="1">
      <alignment horizontal="left" wrapText="1"/>
    </xf>
    <xf numFmtId="0" fontId="28" fillId="0" borderId="30" xfId="0" applyFont="1" applyFill="1" applyBorder="1" applyAlignment="1">
      <alignment horizontal="center" wrapText="1"/>
    </xf>
    <xf numFmtId="0" fontId="28" fillId="0" borderId="30" xfId="0" quotePrefix="1" applyFont="1" applyFill="1" applyBorder="1" applyAlignment="1">
      <alignment horizontal="center" wrapText="1"/>
    </xf>
    <xf numFmtId="0" fontId="28" fillId="0" borderId="27" xfId="0" quotePrefix="1" applyFont="1" applyFill="1" applyBorder="1" applyAlignment="1">
      <alignment horizontal="center" wrapText="1"/>
    </xf>
    <xf numFmtId="0" fontId="0" fillId="0" borderId="4" xfId="0" applyFill="1" applyBorder="1"/>
    <xf numFmtId="0" fontId="2" fillId="0" borderId="4" xfId="0" applyFont="1" applyFill="1" applyBorder="1" applyAlignment="1">
      <alignment horizontal="center"/>
    </xf>
    <xf numFmtId="0" fontId="2" fillId="0" borderId="4" xfId="2" applyFill="1" applyBorder="1" applyAlignment="1">
      <alignment horizontal="center"/>
    </xf>
    <xf numFmtId="0" fontId="0" fillId="0" borderId="4" xfId="0" applyFill="1" applyBorder="1" applyAlignment="1">
      <alignment wrapText="1"/>
    </xf>
    <xf numFmtId="0" fontId="34" fillId="0" borderId="0" xfId="0" applyFont="1" applyFill="1" applyBorder="1" applyAlignment="1">
      <alignment horizontal="center" wrapText="1"/>
    </xf>
    <xf numFmtId="0" fontId="31" fillId="0" borderId="0" xfId="0" applyFont="1" applyFill="1" applyBorder="1" applyAlignment="1">
      <alignment wrapText="1"/>
    </xf>
    <xf numFmtId="0" fontId="32" fillId="0" borderId="0" xfId="0" applyFont="1" applyFill="1" applyBorder="1" applyAlignment="1">
      <alignment horizontal="center" wrapText="1"/>
    </xf>
    <xf numFmtId="0" fontId="28" fillId="0" borderId="3" xfId="0" applyFont="1" applyFill="1" applyBorder="1" applyAlignment="1">
      <alignment horizontal="center"/>
    </xf>
    <xf numFmtId="0" fontId="28" fillId="0" borderId="3" xfId="0" applyFont="1" applyFill="1" applyBorder="1" applyAlignment="1">
      <alignment horizontal="center" wrapText="1"/>
    </xf>
    <xf numFmtId="0" fontId="28" fillId="0" borderId="2" xfId="0" applyFont="1" applyFill="1" applyBorder="1" applyAlignment="1">
      <alignment horizontal="center"/>
    </xf>
    <xf numFmtId="0" fontId="2" fillId="0" borderId="4" xfId="0" applyFont="1" applyFill="1" applyBorder="1"/>
    <xf numFmtId="0" fontId="28" fillId="0" borderId="0" xfId="0" applyFont="1" applyFill="1" applyBorder="1" applyAlignment="1">
      <alignment wrapText="1"/>
    </xf>
    <xf numFmtId="0" fontId="2" fillId="0" borderId="0" xfId="0" applyFont="1" applyFill="1" applyBorder="1" applyAlignment="1">
      <alignment horizontal="left" wrapText="1"/>
    </xf>
    <xf numFmtId="0" fontId="0" fillId="0" borderId="0" xfId="0" applyFill="1" applyBorder="1" applyAlignment="1">
      <alignment horizontal="left" wrapText="1"/>
    </xf>
    <xf numFmtId="0" fontId="28" fillId="0" borderId="31" xfId="0" applyFont="1" applyFill="1" applyBorder="1" applyAlignment="1">
      <alignment horizontal="center" wrapText="1"/>
    </xf>
    <xf numFmtId="0" fontId="28" fillId="0" borderId="32" xfId="0" applyFont="1" applyFill="1" applyBorder="1" applyAlignment="1">
      <alignment horizontal="center" wrapText="1"/>
    </xf>
    <xf numFmtId="0" fontId="28" fillId="0" borderId="27" xfId="0" applyFont="1" applyFill="1" applyBorder="1" applyAlignment="1">
      <alignment horizontal="center" wrapText="1"/>
    </xf>
    <xf numFmtId="0" fontId="28" fillId="0" borderId="1" xfId="0" applyFont="1" applyFill="1" applyBorder="1" applyAlignment="1">
      <alignment horizontal="center" wrapText="1"/>
    </xf>
    <xf numFmtId="0" fontId="28" fillId="0" borderId="33" xfId="0" applyFont="1" applyFill="1" applyBorder="1" applyAlignment="1">
      <alignment horizontal="center" wrapText="1"/>
    </xf>
    <xf numFmtId="0" fontId="28" fillId="0" borderId="4" xfId="0" quotePrefix="1" applyFont="1" applyFill="1" applyBorder="1" applyAlignment="1">
      <alignment horizontal="center" wrapText="1"/>
    </xf>
    <xf numFmtId="0" fontId="8" fillId="0" borderId="1" xfId="0" applyFont="1" applyFill="1" applyBorder="1" applyAlignment="1">
      <alignment horizontal="center"/>
    </xf>
    <xf numFmtId="0" fontId="2" fillId="0" borderId="0" xfId="0" applyFont="1" applyFill="1" applyAlignment="1">
      <alignment vertical="top" wrapText="1"/>
    </xf>
    <xf numFmtId="0" fontId="2" fillId="0" borderId="0" xfId="0" applyFont="1" applyFill="1" applyAlignment="1">
      <alignment vertical="top" wrapText="1"/>
    </xf>
    <xf numFmtId="0" fontId="0" fillId="0" borderId="0" xfId="0" applyFill="1" applyAlignment="1">
      <alignment vertical="center"/>
    </xf>
    <xf numFmtId="0" fontId="8" fillId="0" borderId="1" xfId="0" applyFont="1" applyFill="1" applyBorder="1" applyAlignment="1"/>
    <xf numFmtId="0" fontId="1" fillId="0" borderId="1" xfId="0" applyFont="1" applyFill="1" applyBorder="1" applyAlignment="1"/>
    <xf numFmtId="166" fontId="2" fillId="0" borderId="0" xfId="1" applyNumberFormat="1" applyFont="1" applyFill="1" applyAlignment="1"/>
    <xf numFmtId="166" fontId="27" fillId="0" borderId="0" xfId="1" applyNumberFormat="1" applyFont="1" applyFill="1" applyBorder="1" applyAlignment="1">
      <alignment horizontal="center"/>
    </xf>
    <xf numFmtId="166" fontId="2" fillId="0" borderId="0" xfId="1" applyNumberFormat="1" applyFont="1" applyFill="1" applyBorder="1" applyAlignment="1">
      <alignment horizontal="center"/>
    </xf>
    <xf numFmtId="0" fontId="1" fillId="0" borderId="0" xfId="0" applyFont="1" applyFill="1" applyAlignment="1">
      <alignment wrapText="1"/>
    </xf>
    <xf numFmtId="0" fontId="0" fillId="0" borderId="0" xfId="0" applyFill="1" applyAlignment="1">
      <alignment wrapText="1"/>
    </xf>
    <xf numFmtId="0" fontId="8" fillId="0" borderId="0" xfId="0" applyFont="1" applyFill="1" applyAlignment="1">
      <alignment wrapText="1"/>
    </xf>
    <xf numFmtId="166" fontId="8" fillId="0" borderId="0" xfId="1" applyNumberFormat="1" applyFont="1" applyFill="1" applyAlignment="1">
      <alignment horizontal="center"/>
    </xf>
    <xf numFmtId="166" fontId="1" fillId="0" borderId="0" xfId="1" applyNumberFormat="1" applyFont="1" applyFill="1" applyAlignment="1">
      <alignment horizontal="center"/>
    </xf>
    <xf numFmtId="167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Continuous"/>
    </xf>
    <xf numFmtId="0" fontId="1" fillId="0" borderId="0" xfId="0" applyFont="1" applyFill="1" applyBorder="1" applyAlignment="1">
      <alignment horizontal="center"/>
    </xf>
    <xf numFmtId="0" fontId="8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</cellXfs>
  <cellStyles count="4">
    <cellStyle name="Comma" xfId="1" builtinId="3"/>
    <cellStyle name="Normal" xfId="0" builtinId="0"/>
    <cellStyle name="Normal 2" xfId="2"/>
    <cellStyle name="Normal_Health Practitioners Registered in the Cayman Islands (2002-2007)" xfId="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jpeg"/><Relationship Id="rId16" Type="http://schemas.openxmlformats.org/officeDocument/2006/relationships/image" Target="../media/image17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581025</xdr:colOff>
      <xdr:row>11</xdr:row>
      <xdr:rowOff>152400</xdr:rowOff>
    </xdr:from>
    <xdr:to>
      <xdr:col>8</xdr:col>
      <xdr:colOff>9525</xdr:colOff>
      <xdr:row>20</xdr:row>
      <xdr:rowOff>9525</xdr:rowOff>
    </xdr:to>
    <xdr:pic>
      <xdr:nvPicPr>
        <xdr:cNvPr id="21145" name="Picture 2" descr="http://www.oxfordworddoctor.com/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2009775"/>
          <a:ext cx="125730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20</xdr:row>
      <xdr:rowOff>38100</xdr:rowOff>
    </xdr:from>
    <xdr:to>
      <xdr:col>5</xdr:col>
      <xdr:colOff>600075</xdr:colOff>
      <xdr:row>27</xdr:row>
      <xdr:rowOff>76200</xdr:rowOff>
    </xdr:to>
    <xdr:pic>
      <xdr:nvPicPr>
        <xdr:cNvPr id="21146" name="Picture 3" descr="http://www.imrmedical.com/aboutNZhealthcare.htm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3381375"/>
          <a:ext cx="120967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600075</xdr:colOff>
      <xdr:row>27</xdr:row>
      <xdr:rowOff>123825</xdr:rowOff>
    </xdr:from>
    <xdr:to>
      <xdr:col>8</xdr:col>
      <xdr:colOff>9525</xdr:colOff>
      <xdr:row>35</xdr:row>
      <xdr:rowOff>104775</xdr:rowOff>
    </xdr:to>
    <xdr:pic>
      <xdr:nvPicPr>
        <xdr:cNvPr id="21147" name="Picture 4" descr="See full size image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4629150"/>
          <a:ext cx="12382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20</xdr:row>
      <xdr:rowOff>38100</xdr:rowOff>
    </xdr:from>
    <xdr:to>
      <xdr:col>8</xdr:col>
      <xdr:colOff>38100</xdr:colOff>
      <xdr:row>27</xdr:row>
      <xdr:rowOff>133350</xdr:rowOff>
    </xdr:to>
    <xdr:pic>
      <xdr:nvPicPr>
        <xdr:cNvPr id="21148" name="Picture 5" descr="71328_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" y="3381375"/>
          <a:ext cx="12573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</xdr:colOff>
      <xdr:row>12</xdr:row>
      <xdr:rowOff>0</xdr:rowOff>
    </xdr:from>
    <xdr:to>
      <xdr:col>5</xdr:col>
      <xdr:colOff>600075</xdr:colOff>
      <xdr:row>20</xdr:row>
      <xdr:rowOff>9525</xdr:rowOff>
    </xdr:to>
    <xdr:pic>
      <xdr:nvPicPr>
        <xdr:cNvPr id="21149" name="Picture 8" descr="Nurse taking blood pressure of small boy sitting on his mothers lap (1614R-5182 / 04523FRL © Dynamic Graphics Value)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2019300"/>
          <a:ext cx="120015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</xdr:colOff>
      <xdr:row>20</xdr:row>
      <xdr:rowOff>0</xdr:rowOff>
    </xdr:from>
    <xdr:to>
      <xdr:col>10</xdr:col>
      <xdr:colOff>38100</xdr:colOff>
      <xdr:row>27</xdr:row>
      <xdr:rowOff>133350</xdr:rowOff>
    </xdr:to>
    <xdr:pic>
      <xdr:nvPicPr>
        <xdr:cNvPr id="21150" name="Picture 11" descr="iv-cafe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6775" y="3343275"/>
          <a:ext cx="120015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35</xdr:row>
      <xdr:rowOff>104775</xdr:rowOff>
    </xdr:from>
    <xdr:to>
      <xdr:col>8</xdr:col>
      <xdr:colOff>9525</xdr:colOff>
      <xdr:row>44</xdr:row>
      <xdr:rowOff>9525</xdr:rowOff>
    </xdr:to>
    <xdr:pic>
      <xdr:nvPicPr>
        <xdr:cNvPr id="21151" name="Picture 13" descr="Riester%2520diagnostic%2520set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" y="5905500"/>
          <a:ext cx="122872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</xdr:colOff>
      <xdr:row>35</xdr:row>
      <xdr:rowOff>76200</xdr:rowOff>
    </xdr:from>
    <xdr:to>
      <xdr:col>6</xdr:col>
      <xdr:colOff>19050</xdr:colOff>
      <xdr:row>42</xdr:row>
      <xdr:rowOff>114300</xdr:rowOff>
    </xdr:to>
    <xdr:pic>
      <xdr:nvPicPr>
        <xdr:cNvPr id="21152" name="Picture 14" descr="hospital-equipment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5876925"/>
          <a:ext cx="12287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28575</xdr:colOff>
      <xdr:row>35</xdr:row>
      <xdr:rowOff>104775</xdr:rowOff>
    </xdr:from>
    <xdr:to>
      <xdr:col>10</xdr:col>
      <xdr:colOff>38100</xdr:colOff>
      <xdr:row>42</xdr:row>
      <xdr:rowOff>104775</xdr:rowOff>
    </xdr:to>
    <xdr:pic>
      <xdr:nvPicPr>
        <xdr:cNvPr id="21153" name="Picture 15" descr="logic70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5905500"/>
          <a:ext cx="11906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28575</xdr:colOff>
      <xdr:row>43</xdr:row>
      <xdr:rowOff>9525</xdr:rowOff>
    </xdr:from>
    <xdr:to>
      <xdr:col>8</xdr:col>
      <xdr:colOff>28575</xdr:colOff>
      <xdr:row>50</xdr:row>
      <xdr:rowOff>114300</xdr:rowOff>
    </xdr:to>
    <xdr:pic>
      <xdr:nvPicPr>
        <xdr:cNvPr id="21154" name="Picture 16" descr="clinic-hospital-equipment-clip-art-thumb453666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7105650"/>
          <a:ext cx="12192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28575</xdr:colOff>
      <xdr:row>12</xdr:row>
      <xdr:rowOff>19050</xdr:rowOff>
    </xdr:from>
    <xdr:to>
      <xdr:col>10</xdr:col>
      <xdr:colOff>38100</xdr:colOff>
      <xdr:row>20</xdr:row>
      <xdr:rowOff>9525</xdr:rowOff>
    </xdr:to>
    <xdr:pic>
      <xdr:nvPicPr>
        <xdr:cNvPr id="21155" name="Picture 18" descr="Surgical_and_Hospital_Equipment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2038350"/>
          <a:ext cx="119062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</xdr:colOff>
      <xdr:row>27</xdr:row>
      <xdr:rowOff>123825</xdr:rowOff>
    </xdr:from>
    <xdr:to>
      <xdr:col>10</xdr:col>
      <xdr:colOff>38100</xdr:colOff>
      <xdr:row>35</xdr:row>
      <xdr:rowOff>104775</xdr:rowOff>
    </xdr:to>
    <xdr:pic>
      <xdr:nvPicPr>
        <xdr:cNvPr id="21156" name="Picture 19" descr="42-17233560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6775" y="4629150"/>
          <a:ext cx="12001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</xdr:colOff>
      <xdr:row>27</xdr:row>
      <xdr:rowOff>57150</xdr:rowOff>
    </xdr:from>
    <xdr:to>
      <xdr:col>6</xdr:col>
      <xdr:colOff>0</xdr:colOff>
      <xdr:row>35</xdr:row>
      <xdr:rowOff>85725</xdr:rowOff>
    </xdr:to>
    <xdr:pic>
      <xdr:nvPicPr>
        <xdr:cNvPr id="21157" name="Picture 20" descr="59320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4562475"/>
          <a:ext cx="12096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38100</xdr:colOff>
      <xdr:row>42</xdr:row>
      <xdr:rowOff>104775</xdr:rowOff>
    </xdr:from>
    <xdr:to>
      <xdr:col>10</xdr:col>
      <xdr:colOff>38100</xdr:colOff>
      <xdr:row>50</xdr:row>
      <xdr:rowOff>152400</xdr:rowOff>
    </xdr:to>
    <xdr:pic>
      <xdr:nvPicPr>
        <xdr:cNvPr id="21158" name="Picture 21" descr="surgeon team at work , Ukraine stock photo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7038975"/>
          <a:ext cx="118110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42</xdr:row>
      <xdr:rowOff>104775</xdr:rowOff>
    </xdr:from>
    <xdr:to>
      <xdr:col>6</xdr:col>
      <xdr:colOff>9525</xdr:colOff>
      <xdr:row>51</xdr:row>
      <xdr:rowOff>0</xdr:rowOff>
    </xdr:to>
    <xdr:pic>
      <xdr:nvPicPr>
        <xdr:cNvPr id="21159" name="Picture 22" descr="Hand in a sterile glove placing trays in a large piece of clinical equipment in a laboratory stock photo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7038975"/>
          <a:ext cx="12287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1</xdr:row>
      <xdr:rowOff>19050</xdr:rowOff>
    </xdr:from>
    <xdr:to>
      <xdr:col>10</xdr:col>
      <xdr:colOff>723900</xdr:colOff>
      <xdr:row>56</xdr:row>
      <xdr:rowOff>142875</xdr:rowOff>
    </xdr:to>
    <xdr:pic>
      <xdr:nvPicPr>
        <xdr:cNvPr id="21160" name="Picture 18" descr="C:\Documents and Settings\narnia_EU\Desktop\Compendium cover pages 2011\3 Health and Social.pn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80975"/>
          <a:ext cx="5314950" cy="910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161925</xdr:colOff>
          <xdr:row>2</xdr:row>
          <xdr:rowOff>0</xdr:rowOff>
        </xdr:from>
        <xdr:to>
          <xdr:col>4</xdr:col>
          <xdr:colOff>161925</xdr:colOff>
          <xdr:row>4</xdr:row>
          <xdr:rowOff>104775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</xdr:colOff>
          <xdr:row>0</xdr:row>
          <xdr:rowOff>28575</xdr:rowOff>
        </xdr:from>
        <xdr:to>
          <xdr:col>1</xdr:col>
          <xdr:colOff>361950</xdr:colOff>
          <xdr:row>2</xdr:row>
          <xdr:rowOff>152400</xdr:rowOff>
        </xdr:to>
        <xdr:sp macro="" textlink="">
          <xdr:nvSpPr>
            <xdr:cNvPr id="15362" name="Object 2" hidden="1">
              <a:extLst>
                <a:ext uri="{63B3BB69-23CF-44E3-9099-C40C66FF867C}">
                  <a14:compatExt spid="_x0000_s15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38100</xdr:rowOff>
        </xdr:from>
        <xdr:to>
          <xdr:col>1</xdr:col>
          <xdr:colOff>323850</xdr:colOff>
          <xdr:row>3</xdr:row>
          <xdr:rowOff>57150</xdr:rowOff>
        </xdr:to>
        <xdr:sp macro="" textlink="">
          <xdr:nvSpPr>
            <xdr:cNvPr id="2056" name="Object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0</xdr:rowOff>
        </xdr:from>
        <xdr:to>
          <xdr:col>1</xdr:col>
          <xdr:colOff>638175</xdr:colOff>
          <xdr:row>3</xdr:row>
          <xdr:rowOff>123825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9525</xdr:rowOff>
        </xdr:from>
        <xdr:to>
          <xdr:col>1</xdr:col>
          <xdr:colOff>409575</xdr:colOff>
          <xdr:row>3</xdr:row>
          <xdr:rowOff>57150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9525</xdr:rowOff>
        </xdr:from>
        <xdr:to>
          <xdr:col>1</xdr:col>
          <xdr:colOff>409575</xdr:colOff>
          <xdr:row>3</xdr:row>
          <xdr:rowOff>57150</xdr:rowOff>
        </xdr:to>
        <xdr:sp macro="" textlink="">
          <xdr:nvSpPr>
            <xdr:cNvPr id="24577" name="Object 1" hidden="1">
              <a:extLst>
                <a:ext uri="{63B3BB69-23CF-44E3-9099-C40C66FF867C}">
                  <a14:compatExt spid="_x0000_s24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</xdr:colOff>
          <xdr:row>0</xdr:row>
          <xdr:rowOff>38099</xdr:rowOff>
        </xdr:from>
        <xdr:to>
          <xdr:col>2</xdr:col>
          <xdr:colOff>9525</xdr:colOff>
          <xdr:row>3</xdr:row>
          <xdr:rowOff>164921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657225</xdr:colOff>
          <xdr:row>2</xdr:row>
          <xdr:rowOff>171450</xdr:rowOff>
        </xdr:to>
        <xdr:sp macro="" textlink="">
          <xdr:nvSpPr>
            <xdr:cNvPr id="30721" name="Object 1" hidden="1">
              <a:extLst>
                <a:ext uri="{63B3BB69-23CF-44E3-9099-C40C66FF867C}">
                  <a14:compatExt spid="_x0000_s30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19050</xdr:rowOff>
        </xdr:from>
        <xdr:to>
          <xdr:col>1</xdr:col>
          <xdr:colOff>314325</xdr:colOff>
          <xdr:row>3</xdr:row>
          <xdr:rowOff>28575</xdr:rowOff>
        </xdr:to>
        <xdr:sp macro="" textlink="">
          <xdr:nvSpPr>
            <xdr:cNvPr id="31745" name="Object 1" hidden="1">
              <a:extLst>
                <a:ext uri="{63B3BB69-23CF-44E3-9099-C40C66FF867C}">
                  <a14:compatExt spid="_x0000_s31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38100</xdr:rowOff>
        </xdr:from>
        <xdr:to>
          <xdr:col>1</xdr:col>
          <xdr:colOff>361950</xdr:colOff>
          <xdr:row>3</xdr:row>
          <xdr:rowOff>104775</xdr:rowOff>
        </xdr:to>
        <xdr:sp macro="" textlink="">
          <xdr:nvSpPr>
            <xdr:cNvPr id="21505" name="Object 1" hidden="1">
              <a:extLst>
                <a:ext uri="{63B3BB69-23CF-44E3-9099-C40C66FF867C}">
                  <a14:compatExt spid="_x0000_s21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op&amp;vi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Responses/Health%20Services%20Authority/Copy%20Health%20and%20Social%20Stats%20-%20Year%202015%20-%20ESO%20reque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.0"/>
      <sheetName val=".01"/>
      <sheetName val=".02"/>
      <sheetName val=".03"/>
      <sheetName val=".04"/>
      <sheetName val=".05"/>
      <sheetName val=".06"/>
      <sheetName val=".07 &amp; .08"/>
      <sheetName val="end"/>
    </sheetNames>
    <sheetDataSet>
      <sheetData sheetId="0" refreshError="1"/>
      <sheetData sheetId="1" refreshError="1">
        <row r="22">
          <cell r="C22">
            <v>17757</v>
          </cell>
        </row>
        <row r="23">
          <cell r="C23">
            <v>18575</v>
          </cell>
        </row>
        <row r="24">
          <cell r="C24">
            <v>18889</v>
          </cell>
        </row>
        <row r="25">
          <cell r="C25">
            <v>19794</v>
          </cell>
        </row>
        <row r="26">
          <cell r="C26">
            <v>20540</v>
          </cell>
        </row>
        <row r="27">
          <cell r="C27">
            <v>21104</v>
          </cell>
        </row>
        <row r="28">
          <cell r="C28">
            <v>21545</v>
          </cell>
        </row>
        <row r="29">
          <cell r="C29">
            <v>22986</v>
          </cell>
        </row>
        <row r="30">
          <cell r="C30">
            <v>24353</v>
          </cell>
        </row>
        <row r="31">
          <cell r="C31">
            <v>25695</v>
          </cell>
        </row>
        <row r="32">
          <cell r="C32">
            <v>26969</v>
          </cell>
        </row>
        <row r="33">
          <cell r="C33">
            <v>28039</v>
          </cell>
        </row>
        <row r="34">
          <cell r="C34">
            <v>29308</v>
          </cell>
        </row>
        <row r="35">
          <cell r="C35">
            <v>30719</v>
          </cell>
        </row>
        <row r="36">
          <cell r="C36">
            <v>31931</v>
          </cell>
        </row>
        <row r="37">
          <cell r="C37">
            <v>33332</v>
          </cell>
        </row>
        <row r="38">
          <cell r="C38">
            <v>35200</v>
          </cell>
        </row>
        <row r="39">
          <cell r="C39">
            <v>36600</v>
          </cell>
        </row>
        <row r="40">
          <cell r="C40">
            <v>38400</v>
          </cell>
        </row>
        <row r="41">
          <cell r="C41">
            <v>39600</v>
          </cell>
        </row>
        <row r="42">
          <cell r="C42">
            <v>40800</v>
          </cell>
        </row>
        <row r="43">
          <cell r="C43">
            <v>41900</v>
          </cell>
        </row>
        <row r="44">
          <cell r="C44">
            <v>43004</v>
          </cell>
        </row>
        <row r="45">
          <cell r="C45">
            <v>44144</v>
          </cell>
        </row>
        <row r="46">
          <cell r="C46">
            <v>36340</v>
          </cell>
        </row>
        <row r="47">
          <cell r="C47">
            <v>52465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.0"/>
      <sheetName val="4.01"/>
      <sheetName val="4.02a"/>
      <sheetName val="4.02b"/>
      <sheetName val="4.03"/>
      <sheetName val="4.04"/>
      <sheetName val="4.05a&amp;b"/>
      <sheetName val="4.06"/>
      <sheetName val="4.07"/>
    </sheetNames>
    <sheetDataSet>
      <sheetData sheetId="0"/>
      <sheetData sheetId="1">
        <row r="40">
          <cell r="Q40">
            <v>34121</v>
          </cell>
        </row>
        <row r="44">
          <cell r="Q44">
            <v>9522</v>
          </cell>
        </row>
        <row r="48">
          <cell r="Q48">
            <v>5354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9.bin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Relationship Id="rId4" Type="http://schemas.openxmlformats.org/officeDocument/2006/relationships/image" Target="../media/image1.png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8.bin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Relationship Id="rId4" Type="http://schemas.openxmlformats.org/officeDocument/2006/relationships/image" Target="../media/image1.png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C2:K57"/>
  <sheetViews>
    <sheetView view="pageBreakPreview" topLeftCell="A4" zoomScale="80" zoomScaleNormal="100" zoomScaleSheetLayoutView="80" workbookViewId="0">
      <selection activeCell="O29" sqref="O29"/>
    </sheetView>
  </sheetViews>
  <sheetFormatPr defaultRowHeight="12.75" x14ac:dyDescent="0.2"/>
  <cols>
    <col min="4" max="4" width="5.85546875" customWidth="1"/>
    <col min="10" max="10" width="8.5703125" customWidth="1"/>
    <col min="11" max="11" width="11.140625" customWidth="1"/>
  </cols>
  <sheetData>
    <row r="2" spans="3:11" x14ac:dyDescent="0.2">
      <c r="C2" s="46"/>
      <c r="D2" s="46"/>
      <c r="E2" s="46"/>
      <c r="F2" s="46"/>
      <c r="G2" s="46"/>
      <c r="H2" s="46"/>
      <c r="I2" s="46"/>
      <c r="J2" s="46"/>
      <c r="K2" s="46"/>
    </row>
    <row r="3" spans="3:11" x14ac:dyDescent="0.2">
      <c r="C3" s="46"/>
      <c r="D3" s="46"/>
      <c r="E3" s="46"/>
      <c r="F3" s="46"/>
      <c r="G3" s="46"/>
      <c r="H3" s="46"/>
      <c r="I3" s="46"/>
      <c r="J3" s="46"/>
      <c r="K3" s="46"/>
    </row>
    <row r="4" spans="3:11" ht="15" x14ac:dyDescent="0.25">
      <c r="C4" s="46"/>
      <c r="D4" s="46"/>
      <c r="E4" s="46"/>
      <c r="F4" s="46"/>
      <c r="G4" s="46"/>
      <c r="H4" s="46"/>
      <c r="I4" s="47"/>
      <c r="J4" s="47"/>
      <c r="K4" s="48" t="s">
        <v>71</v>
      </c>
    </row>
    <row r="5" spans="3:11" s="31" customFormat="1" ht="9" customHeight="1" x14ac:dyDescent="0.2">
      <c r="C5" s="46"/>
      <c r="D5" s="46"/>
      <c r="E5" s="46"/>
      <c r="F5" s="46"/>
      <c r="G5" s="46"/>
      <c r="H5" s="46"/>
      <c r="I5" s="46"/>
      <c r="J5" s="46"/>
      <c r="K5" s="46"/>
    </row>
    <row r="6" spans="3:11" x14ac:dyDescent="0.2">
      <c r="C6" s="46"/>
      <c r="D6" s="46"/>
      <c r="E6" s="46"/>
      <c r="F6" s="46"/>
      <c r="G6" s="46"/>
      <c r="H6" s="46"/>
      <c r="I6" s="46"/>
      <c r="J6" s="46"/>
      <c r="K6" s="46"/>
    </row>
    <row r="7" spans="3:11" x14ac:dyDescent="0.2">
      <c r="C7" s="49"/>
      <c r="D7" s="49"/>
      <c r="E7" s="49"/>
      <c r="F7" s="49"/>
      <c r="G7" s="49"/>
      <c r="H7" s="49"/>
      <c r="I7" s="50"/>
      <c r="J7" s="50"/>
      <c r="K7" s="50"/>
    </row>
    <row r="8" spans="3:11" x14ac:dyDescent="0.2">
      <c r="C8" s="46"/>
      <c r="D8" s="46"/>
      <c r="E8" s="46"/>
      <c r="F8" s="46"/>
      <c r="G8" s="46"/>
      <c r="H8" s="46"/>
      <c r="I8" s="46"/>
      <c r="J8" s="46"/>
      <c r="K8" s="46"/>
    </row>
    <row r="9" spans="3:11" ht="20.25" x14ac:dyDescent="0.3">
      <c r="C9" s="46"/>
      <c r="D9" s="51">
        <v>9</v>
      </c>
      <c r="E9" s="52" t="s">
        <v>0</v>
      </c>
      <c r="F9" s="46"/>
      <c r="G9" s="46"/>
      <c r="H9" s="52"/>
      <c r="I9" s="52"/>
      <c r="J9" s="52"/>
      <c r="K9" s="52"/>
    </row>
    <row r="10" spans="3:11" x14ac:dyDescent="0.2">
      <c r="C10" s="46"/>
      <c r="D10" s="46"/>
      <c r="E10" s="46"/>
      <c r="F10" s="46"/>
      <c r="G10" s="46"/>
      <c r="H10" s="46"/>
      <c r="I10" s="46"/>
      <c r="J10" s="46"/>
      <c r="K10" s="46"/>
    </row>
    <row r="11" spans="3:11" x14ac:dyDescent="0.2">
      <c r="C11" s="46"/>
      <c r="D11" s="46"/>
      <c r="E11" s="46"/>
      <c r="F11" s="46"/>
      <c r="G11" s="46"/>
      <c r="H11" s="46"/>
      <c r="I11" s="46"/>
      <c r="J11" s="46"/>
      <c r="K11" s="46"/>
    </row>
    <row r="12" spans="3:11" x14ac:dyDescent="0.2">
      <c r="C12" s="46"/>
      <c r="D12" s="46"/>
      <c r="E12" s="46"/>
      <c r="F12" s="46"/>
      <c r="G12" s="46"/>
      <c r="H12" s="46"/>
      <c r="I12" s="46"/>
      <c r="J12" s="46"/>
      <c r="K12" s="46"/>
    </row>
    <row r="13" spans="3:11" ht="15" x14ac:dyDescent="0.2">
      <c r="C13" s="46"/>
      <c r="D13" s="46"/>
      <c r="E13" s="53"/>
      <c r="F13" s="46"/>
      <c r="G13" s="46"/>
      <c r="H13" s="46"/>
      <c r="I13" s="46"/>
      <c r="J13" s="46"/>
      <c r="K13" s="46"/>
    </row>
    <row r="14" spans="3:11" x14ac:dyDescent="0.2">
      <c r="C14" s="46"/>
      <c r="D14" s="46"/>
      <c r="E14" s="46"/>
      <c r="F14" s="46"/>
      <c r="G14" s="46"/>
      <c r="H14" s="46"/>
      <c r="I14" s="46"/>
      <c r="J14" s="46"/>
      <c r="K14" s="46"/>
    </row>
    <row r="15" spans="3:11" x14ac:dyDescent="0.2">
      <c r="C15" s="46"/>
      <c r="D15" s="46"/>
      <c r="E15" s="46"/>
      <c r="F15" s="46"/>
      <c r="G15" s="46"/>
      <c r="H15" s="46"/>
      <c r="I15" s="46"/>
      <c r="J15" s="46"/>
      <c r="K15" s="46"/>
    </row>
    <row r="16" spans="3:11" x14ac:dyDescent="0.2">
      <c r="C16" s="46"/>
      <c r="D16" s="46"/>
      <c r="E16" s="46"/>
      <c r="F16" s="46"/>
      <c r="G16" s="46"/>
      <c r="H16" s="46"/>
      <c r="I16" s="46"/>
      <c r="J16" s="46"/>
      <c r="K16" s="46"/>
    </row>
    <row r="17" spans="3:11" x14ac:dyDescent="0.2">
      <c r="C17" s="46"/>
      <c r="D17" s="46"/>
      <c r="E17" s="46"/>
      <c r="F17" s="46"/>
      <c r="G17" s="46"/>
      <c r="H17" s="46"/>
      <c r="I17" s="46"/>
      <c r="J17" s="46"/>
      <c r="K17" s="46"/>
    </row>
    <row r="18" spans="3:11" x14ac:dyDescent="0.2">
      <c r="C18" s="46"/>
      <c r="D18" s="46"/>
      <c r="E18" s="46"/>
      <c r="F18" s="46"/>
      <c r="G18" s="46"/>
      <c r="H18" s="46"/>
      <c r="I18" s="54"/>
      <c r="J18" s="46"/>
      <c r="K18" s="46"/>
    </row>
    <row r="19" spans="3:11" x14ac:dyDescent="0.2">
      <c r="C19" s="46"/>
      <c r="D19" s="46"/>
      <c r="E19" s="46"/>
      <c r="F19" s="46"/>
      <c r="G19" s="46"/>
      <c r="H19" s="46"/>
      <c r="I19" s="46"/>
      <c r="J19" s="46"/>
      <c r="K19" s="46"/>
    </row>
    <row r="20" spans="3:11" x14ac:dyDescent="0.2">
      <c r="C20" s="46"/>
      <c r="D20" s="46"/>
      <c r="E20" s="46"/>
      <c r="F20" s="46"/>
      <c r="G20" s="46"/>
      <c r="H20" s="46"/>
      <c r="I20" s="46"/>
      <c r="J20" s="46"/>
      <c r="K20" s="46"/>
    </row>
    <row r="21" spans="3:11" x14ac:dyDescent="0.2">
      <c r="C21" s="46"/>
      <c r="D21" s="46"/>
      <c r="E21" s="46"/>
      <c r="F21" s="46"/>
      <c r="G21" s="46"/>
      <c r="H21" s="46"/>
      <c r="I21" s="46"/>
      <c r="J21" s="46"/>
      <c r="K21" s="46"/>
    </row>
    <row r="22" spans="3:11" x14ac:dyDescent="0.2">
      <c r="C22" s="46"/>
      <c r="D22" s="46"/>
      <c r="E22" s="46"/>
      <c r="F22" s="46"/>
      <c r="G22" s="46"/>
      <c r="H22" s="46"/>
      <c r="I22" s="46"/>
      <c r="J22" s="46"/>
      <c r="K22" s="46"/>
    </row>
    <row r="23" spans="3:11" ht="15" x14ac:dyDescent="0.2">
      <c r="C23" s="46"/>
      <c r="D23" s="46"/>
      <c r="E23" s="53"/>
      <c r="F23" s="46"/>
      <c r="G23" s="46"/>
      <c r="H23" s="46"/>
      <c r="I23" s="46"/>
      <c r="J23" s="46"/>
      <c r="K23" s="46"/>
    </row>
    <row r="24" spans="3:11" x14ac:dyDescent="0.2">
      <c r="C24" s="46"/>
      <c r="D24" s="46"/>
      <c r="E24" s="46"/>
      <c r="F24" s="46"/>
      <c r="G24" s="46"/>
      <c r="H24" s="46"/>
      <c r="I24" s="46"/>
      <c r="J24" s="46"/>
      <c r="K24" s="46"/>
    </row>
    <row r="25" spans="3:11" x14ac:dyDescent="0.2">
      <c r="C25" s="46"/>
      <c r="D25" s="46"/>
      <c r="E25" s="46"/>
      <c r="F25" s="46"/>
      <c r="G25" s="46"/>
      <c r="H25" s="46"/>
      <c r="I25" s="46"/>
      <c r="J25" s="46"/>
      <c r="K25" s="46"/>
    </row>
    <row r="26" spans="3:11" x14ac:dyDescent="0.2">
      <c r="C26" s="46"/>
      <c r="D26" s="46"/>
      <c r="E26" s="46"/>
      <c r="F26" s="46"/>
      <c r="G26" s="46"/>
      <c r="H26" s="46"/>
      <c r="I26" s="46"/>
      <c r="J26" s="46"/>
      <c r="K26" s="46"/>
    </row>
    <row r="27" spans="3:11" x14ac:dyDescent="0.2">
      <c r="C27" s="46"/>
      <c r="D27" s="46"/>
      <c r="E27" s="46"/>
      <c r="F27" s="46"/>
      <c r="G27" s="46"/>
      <c r="H27" s="46"/>
      <c r="I27" s="46"/>
      <c r="J27" s="46"/>
      <c r="K27" s="46"/>
    </row>
    <row r="28" spans="3:11" x14ac:dyDescent="0.2">
      <c r="C28" s="46"/>
      <c r="D28" s="46"/>
      <c r="E28" s="46"/>
      <c r="F28" s="46"/>
      <c r="G28" s="46"/>
      <c r="H28" s="46"/>
      <c r="I28" s="46"/>
      <c r="J28" s="46"/>
      <c r="K28" s="46"/>
    </row>
    <row r="29" spans="3:11" x14ac:dyDescent="0.2">
      <c r="C29" s="46"/>
      <c r="D29" s="46"/>
      <c r="E29" s="46"/>
      <c r="F29" s="46"/>
      <c r="G29" s="46"/>
      <c r="H29" s="54"/>
      <c r="I29" s="46"/>
      <c r="J29" s="46"/>
      <c r="K29" s="46"/>
    </row>
    <row r="30" spans="3:11" x14ac:dyDescent="0.2">
      <c r="C30" s="46"/>
      <c r="D30" s="46"/>
      <c r="E30" s="46"/>
      <c r="F30" s="46"/>
      <c r="G30" s="46"/>
      <c r="H30" s="46"/>
      <c r="I30" s="46"/>
      <c r="J30" s="46"/>
      <c r="K30" s="46"/>
    </row>
    <row r="31" spans="3:11" x14ac:dyDescent="0.2">
      <c r="C31" s="46"/>
      <c r="D31" s="46"/>
      <c r="E31" s="46"/>
      <c r="F31" s="46"/>
      <c r="G31" s="46"/>
      <c r="H31" s="46"/>
      <c r="I31" s="46"/>
      <c r="J31" s="46"/>
      <c r="K31" s="46"/>
    </row>
    <row r="32" spans="3:11" x14ac:dyDescent="0.2">
      <c r="C32" s="46"/>
      <c r="D32" s="46"/>
      <c r="E32" s="55"/>
      <c r="F32" s="46"/>
      <c r="G32" s="46"/>
      <c r="H32" s="46"/>
      <c r="I32" s="46"/>
      <c r="J32" s="46"/>
      <c r="K32" s="46"/>
    </row>
    <row r="33" spans="3:11" x14ac:dyDescent="0.2">
      <c r="C33" s="46"/>
      <c r="D33" s="46"/>
      <c r="E33" s="46"/>
      <c r="F33" s="46"/>
      <c r="G33" s="46"/>
      <c r="H33" s="46"/>
      <c r="I33" s="46"/>
      <c r="J33" s="46"/>
      <c r="K33" s="46"/>
    </row>
    <row r="34" spans="3:11" x14ac:dyDescent="0.2">
      <c r="C34" s="46"/>
      <c r="D34" s="46"/>
      <c r="E34" s="46"/>
      <c r="F34" s="46"/>
      <c r="G34" s="46"/>
      <c r="H34" s="46"/>
      <c r="I34" s="46"/>
      <c r="J34" s="46"/>
      <c r="K34" s="46"/>
    </row>
    <row r="35" spans="3:11" x14ac:dyDescent="0.2">
      <c r="C35" s="46"/>
      <c r="D35" s="46"/>
      <c r="E35" s="46"/>
      <c r="F35" s="46"/>
      <c r="G35" s="46"/>
      <c r="H35" s="46"/>
      <c r="I35" s="46"/>
      <c r="J35" s="46"/>
      <c r="K35" s="46"/>
    </row>
    <row r="36" spans="3:11" x14ac:dyDescent="0.2">
      <c r="C36" s="46"/>
      <c r="D36" s="46"/>
      <c r="E36" s="46"/>
      <c r="F36" s="46"/>
      <c r="G36" s="46"/>
      <c r="H36" s="46"/>
      <c r="I36" s="46"/>
      <c r="J36" s="46"/>
      <c r="K36" s="46"/>
    </row>
    <row r="37" spans="3:11" x14ac:dyDescent="0.2">
      <c r="C37" s="46"/>
      <c r="D37" s="46"/>
      <c r="E37" s="46"/>
      <c r="F37" s="46"/>
      <c r="G37" s="46"/>
      <c r="H37" s="46"/>
      <c r="I37" s="46"/>
      <c r="J37" s="46"/>
      <c r="K37" s="46"/>
    </row>
    <row r="38" spans="3:11" x14ac:dyDescent="0.2">
      <c r="C38" s="46"/>
      <c r="D38" s="46"/>
      <c r="E38" s="54"/>
      <c r="F38" s="46"/>
      <c r="G38" s="46"/>
      <c r="H38" s="54"/>
      <c r="I38" s="46"/>
      <c r="J38" s="46"/>
      <c r="K38" s="46"/>
    </row>
    <row r="39" spans="3:11" x14ac:dyDescent="0.2">
      <c r="C39" s="46"/>
      <c r="D39" s="46"/>
      <c r="E39" s="46"/>
      <c r="F39" s="46"/>
      <c r="G39" s="46"/>
      <c r="H39" s="46"/>
      <c r="I39" s="54"/>
      <c r="J39" s="46"/>
      <c r="K39" s="46"/>
    </row>
    <row r="40" spans="3:11" x14ac:dyDescent="0.2">
      <c r="C40" s="46"/>
      <c r="D40" s="46"/>
      <c r="E40" s="54"/>
      <c r="F40" s="46"/>
      <c r="G40" s="46"/>
      <c r="H40" s="46"/>
      <c r="I40" s="46"/>
      <c r="J40" s="46"/>
      <c r="K40" s="46"/>
    </row>
    <row r="41" spans="3:11" x14ac:dyDescent="0.2">
      <c r="C41" s="46"/>
      <c r="D41" s="46"/>
      <c r="E41" s="46"/>
      <c r="F41" s="46"/>
      <c r="G41" s="46"/>
      <c r="H41" s="46"/>
      <c r="I41" s="46"/>
      <c r="J41" s="46"/>
      <c r="K41" s="46"/>
    </row>
    <row r="42" spans="3:11" x14ac:dyDescent="0.2">
      <c r="C42" s="46"/>
      <c r="D42" s="46"/>
      <c r="E42" s="46"/>
      <c r="F42" s="46"/>
      <c r="G42" s="54"/>
      <c r="H42" s="46"/>
      <c r="I42" s="46"/>
      <c r="J42" s="46"/>
      <c r="K42" s="46"/>
    </row>
    <row r="43" spans="3:11" x14ac:dyDescent="0.2">
      <c r="C43" s="46"/>
      <c r="D43" s="46"/>
      <c r="E43" s="46"/>
      <c r="F43" s="46"/>
      <c r="G43" s="46"/>
      <c r="H43" s="46"/>
      <c r="I43" s="46"/>
      <c r="J43" s="46"/>
      <c r="K43" s="46"/>
    </row>
    <row r="44" spans="3:11" x14ac:dyDescent="0.2">
      <c r="C44" s="46"/>
      <c r="D44" s="46"/>
      <c r="E44" s="46"/>
      <c r="F44" s="46"/>
      <c r="G44" s="46"/>
      <c r="H44" s="46"/>
      <c r="I44" s="46"/>
      <c r="J44" s="46"/>
      <c r="K44" s="46"/>
    </row>
    <row r="45" spans="3:11" x14ac:dyDescent="0.2">
      <c r="C45" s="46"/>
      <c r="D45" s="46"/>
      <c r="E45" s="46"/>
      <c r="F45" s="149"/>
      <c r="G45" s="46"/>
      <c r="H45" s="46"/>
      <c r="I45" s="46"/>
      <c r="J45" s="46"/>
      <c r="K45" s="46"/>
    </row>
    <row r="46" spans="3:11" x14ac:dyDescent="0.2">
      <c r="C46" s="46"/>
      <c r="D46" s="46"/>
      <c r="E46" s="46"/>
      <c r="F46" s="149"/>
      <c r="G46" s="54"/>
      <c r="H46" s="56"/>
      <c r="I46" s="46"/>
      <c r="J46" s="46"/>
      <c r="K46" s="46"/>
    </row>
    <row r="47" spans="3:11" x14ac:dyDescent="0.2">
      <c r="C47" s="46"/>
      <c r="D47" s="46"/>
      <c r="E47" s="46"/>
      <c r="F47" s="149"/>
      <c r="G47" s="46"/>
      <c r="H47" s="56"/>
      <c r="I47" s="46"/>
      <c r="J47" s="46"/>
      <c r="K47" s="46"/>
    </row>
    <row r="48" spans="3:11" x14ac:dyDescent="0.2">
      <c r="C48" s="46"/>
      <c r="D48" s="46"/>
      <c r="E48" s="46"/>
      <c r="F48" s="149"/>
      <c r="G48" s="46"/>
      <c r="H48" s="56"/>
      <c r="I48" s="46"/>
      <c r="J48" s="46"/>
      <c r="K48" s="46"/>
    </row>
    <row r="49" spans="3:11" x14ac:dyDescent="0.2">
      <c r="C49" s="46"/>
      <c r="D49" s="46"/>
      <c r="E49" s="46"/>
      <c r="F49" s="149"/>
      <c r="G49" s="46"/>
      <c r="H49" s="56"/>
      <c r="I49" s="46"/>
      <c r="J49" s="46"/>
      <c r="K49" s="46"/>
    </row>
    <row r="50" spans="3:11" x14ac:dyDescent="0.2">
      <c r="C50" s="46"/>
      <c r="D50" s="46"/>
      <c r="E50" s="46"/>
      <c r="F50" s="149"/>
      <c r="G50" s="46"/>
      <c r="H50" s="56"/>
      <c r="I50" s="46"/>
      <c r="J50" s="46"/>
      <c r="K50" s="46"/>
    </row>
    <row r="51" spans="3:11" x14ac:dyDescent="0.2">
      <c r="C51" s="46"/>
      <c r="D51" s="46"/>
      <c r="E51" s="46"/>
      <c r="F51" s="149"/>
      <c r="G51" s="46"/>
      <c r="H51" s="56"/>
      <c r="I51" s="46"/>
      <c r="J51" s="46"/>
      <c r="K51" s="46"/>
    </row>
    <row r="52" spans="3:11" x14ac:dyDescent="0.2">
      <c r="C52" s="46"/>
      <c r="D52" s="46"/>
      <c r="E52" s="46"/>
      <c r="F52" s="149"/>
      <c r="G52" s="46"/>
      <c r="H52" s="56"/>
      <c r="I52" s="46"/>
      <c r="J52" s="46"/>
      <c r="K52" s="46"/>
    </row>
    <row r="53" spans="3:11" x14ac:dyDescent="0.2">
      <c r="C53" s="46"/>
      <c r="D53" s="46"/>
      <c r="E53" s="46"/>
      <c r="F53" s="149"/>
      <c r="G53" s="46"/>
      <c r="H53" s="56"/>
      <c r="I53" s="46"/>
      <c r="J53" s="46"/>
      <c r="K53" s="46"/>
    </row>
    <row r="54" spans="3:11" ht="12" customHeight="1" x14ac:dyDescent="0.2">
      <c r="C54" s="46"/>
      <c r="D54" s="46"/>
      <c r="E54" s="46"/>
      <c r="F54" s="149"/>
      <c r="G54" s="46"/>
      <c r="H54" s="56"/>
      <c r="I54" s="46"/>
      <c r="J54" s="46"/>
      <c r="K54" s="46"/>
    </row>
    <row r="55" spans="3:11" x14ac:dyDescent="0.2">
      <c r="C55" s="46"/>
      <c r="D55" s="46"/>
      <c r="E55" s="46"/>
      <c r="F55" s="149"/>
      <c r="G55" s="46"/>
      <c r="H55" s="56"/>
      <c r="I55" s="46"/>
      <c r="J55" s="46"/>
      <c r="K55" s="46"/>
    </row>
    <row r="56" spans="3:11" s="31" customFormat="1" ht="9" customHeight="1" x14ac:dyDescent="0.2">
      <c r="C56" s="46"/>
      <c r="D56" s="46"/>
      <c r="E56" s="46"/>
      <c r="F56" s="46"/>
      <c r="G56" s="46"/>
      <c r="H56" s="46"/>
      <c r="I56" s="46"/>
      <c r="J56" s="46"/>
      <c r="K56" s="46"/>
    </row>
    <row r="57" spans="3:11" x14ac:dyDescent="0.2">
      <c r="C57" s="148">
        <v>76</v>
      </c>
      <c r="D57" s="148"/>
      <c r="E57" s="148"/>
      <c r="F57" s="148"/>
      <c r="G57" s="148"/>
      <c r="H57" s="148"/>
      <c r="I57" s="148"/>
      <c r="J57" s="148"/>
      <c r="K57" s="148"/>
    </row>
  </sheetData>
  <mergeCells count="2">
    <mergeCell ref="C57:K57"/>
    <mergeCell ref="F45:F55"/>
  </mergeCells>
  <phoneticPr fontId="5" type="noConversion"/>
  <printOptions horizontalCentered="1"/>
  <pageMargins left="1" right="1" top="1" bottom="0.99" header="0.5" footer="0.85"/>
  <pageSetup scale="90" orientation="portrait" horizontalDpi="300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PhotoEd.3" shapeId="1025" r:id="rId4">
          <objectPr defaultSize="0" autoPict="0" r:id="rId5">
            <anchor moveWithCells="1" sizeWithCells="1">
              <from>
                <xdr:col>2</xdr:col>
                <xdr:colOff>161925</xdr:colOff>
                <xdr:row>2</xdr:row>
                <xdr:rowOff>0</xdr:rowOff>
              </from>
              <to>
                <xdr:col>4</xdr:col>
                <xdr:colOff>161925</xdr:colOff>
                <xdr:row>4</xdr:row>
                <xdr:rowOff>104775</xdr:rowOff>
              </to>
            </anchor>
          </objectPr>
        </oleObject>
      </mc:Choice>
      <mc:Fallback>
        <oleObject progId="MSPhotoEd.3" shapeId="1025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4:AD61"/>
  <sheetViews>
    <sheetView workbookViewId="0">
      <selection activeCell="C2" sqref="C2"/>
    </sheetView>
  </sheetViews>
  <sheetFormatPr defaultRowHeight="12.75" x14ac:dyDescent="0.2"/>
  <cols>
    <col min="1" max="1" width="9.140625" style="58"/>
    <col min="2" max="2" width="6.140625" style="58" customWidth="1"/>
    <col min="3" max="3" width="27" style="58" customWidth="1"/>
    <col min="4" max="4" width="12.42578125" style="58" customWidth="1"/>
    <col min="5" max="5" width="11.5703125" style="58" customWidth="1"/>
    <col min="6" max="6" width="11.7109375" style="58" customWidth="1"/>
    <col min="7" max="7" width="9.5703125" style="58" customWidth="1"/>
    <col min="8" max="8" width="9.7109375" style="58" customWidth="1"/>
    <col min="9" max="16384" width="9.140625" style="58"/>
  </cols>
  <sheetData>
    <row r="4" spans="2:8" ht="15" x14ac:dyDescent="0.25">
      <c r="H4" s="59" t="s">
        <v>223</v>
      </c>
    </row>
    <row r="5" spans="2:8" ht="9" customHeight="1" x14ac:dyDescent="0.2"/>
    <row r="8" spans="2:8" ht="15.75" x14ac:dyDescent="0.25">
      <c r="B8" s="60">
        <v>4.0599999999999996</v>
      </c>
      <c r="C8" s="162" t="s">
        <v>228</v>
      </c>
      <c r="D8" s="162"/>
      <c r="E8" s="162"/>
      <c r="F8" s="162"/>
      <c r="G8" s="162"/>
      <c r="H8" s="162"/>
    </row>
    <row r="11" spans="2:8" x14ac:dyDescent="0.2">
      <c r="C11" s="64"/>
      <c r="D11" s="244" t="s">
        <v>184</v>
      </c>
      <c r="E11" s="244" t="s">
        <v>185</v>
      </c>
      <c r="F11" s="244" t="s">
        <v>204</v>
      </c>
      <c r="G11" s="244" t="s">
        <v>209</v>
      </c>
      <c r="H11" s="64" t="s">
        <v>214</v>
      </c>
    </row>
    <row r="13" spans="2:8" x14ac:dyDescent="0.2">
      <c r="C13" s="67" t="s">
        <v>36</v>
      </c>
    </row>
    <row r="15" spans="2:8" x14ac:dyDescent="0.2">
      <c r="C15" s="119" t="s">
        <v>210</v>
      </c>
      <c r="D15" s="104">
        <v>971</v>
      </c>
      <c r="E15" s="58">
        <v>974</v>
      </c>
      <c r="F15" s="58">
        <v>932</v>
      </c>
      <c r="G15" s="58">
        <v>905</v>
      </c>
      <c r="H15" s="58">
        <v>999</v>
      </c>
    </row>
    <row r="17" spans="3:8" x14ac:dyDescent="0.2">
      <c r="C17" s="58" t="s">
        <v>97</v>
      </c>
      <c r="D17" s="104">
        <v>769</v>
      </c>
      <c r="E17" s="58">
        <v>688</v>
      </c>
      <c r="F17" s="58">
        <v>346</v>
      </c>
      <c r="G17" s="58">
        <v>225</v>
      </c>
      <c r="H17" s="58">
        <v>328</v>
      </c>
    </row>
    <row r="18" spans="3:8" x14ac:dyDescent="0.2">
      <c r="D18" s="104"/>
    </row>
    <row r="19" spans="3:8" x14ac:dyDescent="0.2">
      <c r="C19" s="119" t="s">
        <v>186</v>
      </c>
      <c r="D19" s="104">
        <v>203</v>
      </c>
      <c r="E19" s="58">
        <v>249</v>
      </c>
      <c r="F19" s="58">
        <v>146</v>
      </c>
      <c r="G19" s="58">
        <v>88</v>
      </c>
      <c r="H19" s="58">
        <v>251</v>
      </c>
    </row>
    <row r="20" spans="3:8" x14ac:dyDescent="0.2">
      <c r="C20" s="119"/>
      <c r="D20" s="104"/>
    </row>
    <row r="21" spans="3:8" x14ac:dyDescent="0.2">
      <c r="C21" s="119" t="s">
        <v>196</v>
      </c>
      <c r="D21" s="104">
        <v>120</v>
      </c>
      <c r="E21" s="58">
        <v>131</v>
      </c>
      <c r="F21" s="58">
        <v>48</v>
      </c>
      <c r="G21" s="58">
        <v>21</v>
      </c>
      <c r="H21" s="58">
        <v>62</v>
      </c>
    </row>
    <row r="23" spans="3:8" x14ac:dyDescent="0.2">
      <c r="C23" s="119" t="s">
        <v>144</v>
      </c>
      <c r="D23" s="104">
        <v>70</v>
      </c>
      <c r="E23" s="104">
        <v>83</v>
      </c>
      <c r="F23" s="104">
        <v>55</v>
      </c>
      <c r="G23" s="104">
        <v>61</v>
      </c>
      <c r="H23" s="104">
        <v>80</v>
      </c>
    </row>
    <row r="24" spans="3:8" x14ac:dyDescent="0.2">
      <c r="C24" s="119"/>
      <c r="D24" s="104"/>
      <c r="E24" s="104"/>
      <c r="F24" s="104"/>
      <c r="G24" s="104"/>
      <c r="H24" s="104"/>
    </row>
    <row r="25" spans="3:8" x14ac:dyDescent="0.2">
      <c r="C25" s="119" t="s">
        <v>197</v>
      </c>
      <c r="D25" s="104">
        <v>26</v>
      </c>
      <c r="E25" s="104">
        <v>25</v>
      </c>
      <c r="F25" s="104">
        <v>21</v>
      </c>
      <c r="G25" s="104">
        <v>10</v>
      </c>
      <c r="H25" s="104">
        <v>11</v>
      </c>
    </row>
    <row r="26" spans="3:8" x14ac:dyDescent="0.2">
      <c r="C26" s="119"/>
      <c r="D26" s="104"/>
      <c r="E26" s="104"/>
      <c r="F26" s="104"/>
      <c r="G26" s="104"/>
      <c r="H26" s="104"/>
    </row>
    <row r="27" spans="3:8" x14ac:dyDescent="0.2">
      <c r="C27" s="119" t="s">
        <v>198</v>
      </c>
      <c r="D27" s="104">
        <v>2</v>
      </c>
      <c r="E27" s="104">
        <v>1</v>
      </c>
      <c r="F27" s="104">
        <v>1</v>
      </c>
      <c r="G27" s="104">
        <v>0</v>
      </c>
      <c r="H27" s="104">
        <v>5</v>
      </c>
    </row>
    <row r="28" spans="3:8" x14ac:dyDescent="0.2">
      <c r="C28" s="119"/>
      <c r="D28" s="104"/>
      <c r="E28" s="104"/>
      <c r="F28" s="104"/>
      <c r="G28" s="104"/>
      <c r="H28" s="104"/>
    </row>
    <row r="29" spans="3:8" x14ac:dyDescent="0.2">
      <c r="C29" s="119" t="s">
        <v>199</v>
      </c>
      <c r="D29" s="104">
        <v>72</v>
      </c>
      <c r="E29" s="104">
        <v>90</v>
      </c>
      <c r="F29" s="104">
        <v>59</v>
      </c>
      <c r="G29" s="104">
        <v>56</v>
      </c>
      <c r="H29" s="104">
        <v>177</v>
      </c>
    </row>
    <row r="31" spans="3:8" ht="41.25" customHeight="1" x14ac:dyDescent="0.2">
      <c r="C31" s="245" t="s">
        <v>187</v>
      </c>
      <c r="D31" s="58">
        <v>39</v>
      </c>
      <c r="E31" s="58">
        <v>7</v>
      </c>
      <c r="F31" s="58">
        <v>30</v>
      </c>
      <c r="G31" s="58">
        <v>34</v>
      </c>
      <c r="H31" s="58">
        <v>33</v>
      </c>
    </row>
    <row r="32" spans="3:8" ht="15.75" customHeight="1" x14ac:dyDescent="0.2">
      <c r="C32" s="245"/>
    </row>
    <row r="33" spans="2:8" ht="19.5" customHeight="1" x14ac:dyDescent="0.2">
      <c r="C33" s="245" t="s">
        <v>188</v>
      </c>
      <c r="D33" s="58">
        <v>52</v>
      </c>
      <c r="E33" s="58">
        <v>52</v>
      </c>
      <c r="F33" s="58">
        <v>43</v>
      </c>
      <c r="G33" s="58">
        <v>40</v>
      </c>
      <c r="H33" s="58">
        <v>65</v>
      </c>
    </row>
    <row r="34" spans="2:8" x14ac:dyDescent="0.2">
      <c r="B34" s="63"/>
      <c r="C34" s="62"/>
      <c r="D34" s="62"/>
      <c r="E34" s="62"/>
      <c r="F34" s="62"/>
      <c r="G34" s="62"/>
      <c r="H34" s="62"/>
    </row>
    <row r="36" spans="2:8" x14ac:dyDescent="0.2">
      <c r="C36" s="90" t="s">
        <v>91</v>
      </c>
    </row>
    <row r="37" spans="2:8" ht="40.5" customHeight="1" x14ac:dyDescent="0.2">
      <c r="C37" s="246" t="s">
        <v>208</v>
      </c>
      <c r="D37" s="246"/>
      <c r="E37" s="246"/>
      <c r="F37" s="246"/>
    </row>
    <row r="38" spans="2:8" ht="14.25" hidden="1" customHeight="1" x14ac:dyDescent="0.2">
      <c r="C38" s="79" t="s">
        <v>203</v>
      </c>
    </row>
    <row r="39" spans="2:8" ht="14.25" hidden="1" x14ac:dyDescent="0.2">
      <c r="C39" s="119" t="s">
        <v>150</v>
      </c>
    </row>
    <row r="40" spans="2:8" x14ac:dyDescent="0.2">
      <c r="C40" s="119"/>
    </row>
    <row r="41" spans="2:8" x14ac:dyDescent="0.2">
      <c r="C41" s="79" t="s">
        <v>206</v>
      </c>
    </row>
    <row r="42" spans="2:8" x14ac:dyDescent="0.2">
      <c r="C42" s="79"/>
    </row>
    <row r="43" spans="2:8" x14ac:dyDescent="0.2">
      <c r="C43" s="79"/>
    </row>
    <row r="45" spans="2:8" x14ac:dyDescent="0.2">
      <c r="C45" s="58" t="s">
        <v>20</v>
      </c>
    </row>
    <row r="54" spans="2:10" x14ac:dyDescent="0.2">
      <c r="C54" s="80"/>
    </row>
    <row r="55" spans="2:10" x14ac:dyDescent="0.2">
      <c r="B55" s="81"/>
      <c r="C55" s="81"/>
    </row>
    <row r="56" spans="2:10" ht="9" customHeight="1" x14ac:dyDescent="0.2">
      <c r="C56" s="82"/>
    </row>
    <row r="57" spans="2:10" x14ac:dyDescent="0.2">
      <c r="B57" s="83"/>
      <c r="C57" s="83"/>
    </row>
    <row r="58" spans="2:10" x14ac:dyDescent="0.2">
      <c r="C58" s="82"/>
    </row>
    <row r="60" spans="2:10" x14ac:dyDescent="0.2">
      <c r="D60" s="66">
        <v>1999</v>
      </c>
      <c r="E60" s="66">
        <v>2000</v>
      </c>
      <c r="F60" s="66">
        <v>2001</v>
      </c>
      <c r="G60" s="26"/>
      <c r="H60" s="26">
        <v>2002</v>
      </c>
      <c r="I60" s="26">
        <v>2004</v>
      </c>
      <c r="J60" s="26"/>
    </row>
    <row r="61" spans="2:10" x14ac:dyDescent="0.2">
      <c r="D61" s="58">
        <v>2029</v>
      </c>
      <c r="E61" s="58">
        <v>2308</v>
      </c>
      <c r="F61" s="58">
        <v>2792</v>
      </c>
      <c r="H61" s="58">
        <v>3605</v>
      </c>
    </row>
  </sheetData>
  <mergeCells count="2">
    <mergeCell ref="C37:F37"/>
    <mergeCell ref="C8:H8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MSPhotoEd.3" shapeId="21505" r:id="rId3">
          <objectPr defaultSize="0" autoPict="0" r:id="rId4">
            <anchor moveWithCells="1" sizeWithCells="1">
              <from>
                <xdr:col>0</xdr:col>
                <xdr:colOff>28575</xdr:colOff>
                <xdr:row>0</xdr:row>
                <xdr:rowOff>38100</xdr:rowOff>
              </from>
              <to>
                <xdr:col>1</xdr:col>
                <xdr:colOff>361950</xdr:colOff>
                <xdr:row>3</xdr:row>
                <xdr:rowOff>104775</xdr:rowOff>
              </to>
            </anchor>
          </objectPr>
        </oleObject>
      </mc:Choice>
      <mc:Fallback>
        <oleObject progId="MSPhotoEd.3" shapeId="21505" r:id="rId3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AB59"/>
  <sheetViews>
    <sheetView zoomScaleNormal="100" workbookViewId="0">
      <selection activeCell="C2" sqref="C2"/>
    </sheetView>
  </sheetViews>
  <sheetFormatPr defaultRowHeight="12.75" x14ac:dyDescent="0.2"/>
  <cols>
    <col min="1" max="1" width="9.140625" style="58"/>
    <col min="2" max="2" width="6.140625" style="58" customWidth="1"/>
    <col min="3" max="3" width="30.5703125" style="58" customWidth="1"/>
    <col min="4" max="4" width="11.7109375" style="58" customWidth="1"/>
    <col min="5" max="5" width="10.5703125" style="58" customWidth="1"/>
    <col min="6" max="6" width="10.7109375" style="58" customWidth="1"/>
    <col min="7" max="7" width="9.140625" style="58" customWidth="1"/>
    <col min="8" max="16384" width="9.140625" style="58"/>
  </cols>
  <sheetData>
    <row r="3" spans="2:7" ht="15" x14ac:dyDescent="0.25">
      <c r="G3" s="59" t="s">
        <v>223</v>
      </c>
    </row>
    <row r="5" spans="2:7" ht="9" customHeight="1" x14ac:dyDescent="0.2"/>
    <row r="8" spans="2:7" ht="30" customHeight="1" x14ac:dyDescent="0.25">
      <c r="B8" s="60">
        <v>4.07</v>
      </c>
      <c r="C8" s="262" t="s">
        <v>229</v>
      </c>
      <c r="D8" s="262"/>
      <c r="E8" s="262"/>
      <c r="F8" s="262"/>
      <c r="G8" s="262"/>
    </row>
    <row r="9" spans="2:7" x14ac:dyDescent="0.2">
      <c r="C9" s="261"/>
      <c r="D9" s="247"/>
    </row>
    <row r="10" spans="2:7" x14ac:dyDescent="0.2">
      <c r="C10" s="247"/>
      <c r="D10" s="247"/>
    </row>
    <row r="11" spans="2:7" x14ac:dyDescent="0.2">
      <c r="C11" s="64"/>
      <c r="D11" s="248" t="s">
        <v>185</v>
      </c>
      <c r="E11" s="248" t="s">
        <v>204</v>
      </c>
      <c r="F11" s="248" t="s">
        <v>209</v>
      </c>
      <c r="G11" s="249" t="s">
        <v>214</v>
      </c>
    </row>
    <row r="12" spans="2:7" x14ac:dyDescent="0.2">
      <c r="D12" s="80"/>
      <c r="E12" s="80"/>
      <c r="F12" s="80"/>
      <c r="G12" s="80"/>
    </row>
    <row r="13" spans="2:7" x14ac:dyDescent="0.2">
      <c r="C13" s="90" t="s">
        <v>189</v>
      </c>
      <c r="D13" s="80"/>
      <c r="E13" s="80"/>
      <c r="F13" s="80"/>
      <c r="G13" s="80"/>
    </row>
    <row r="14" spans="2:7" x14ac:dyDescent="0.2">
      <c r="D14" s="80"/>
      <c r="E14" s="80"/>
      <c r="F14" s="80"/>
      <c r="G14" s="80"/>
    </row>
    <row r="15" spans="2:7" x14ac:dyDescent="0.2">
      <c r="C15" s="119" t="s">
        <v>190</v>
      </c>
      <c r="D15" s="250">
        <v>1117</v>
      </c>
      <c r="E15" s="250">
        <v>805</v>
      </c>
      <c r="F15" s="250">
        <v>732</v>
      </c>
      <c r="G15" s="250">
        <v>1109</v>
      </c>
    </row>
    <row r="16" spans="2:7" x14ac:dyDescent="0.2">
      <c r="D16" s="251"/>
      <c r="E16" s="251"/>
      <c r="F16" s="252"/>
      <c r="G16" s="252"/>
    </row>
    <row r="17" spans="3:7" x14ac:dyDescent="0.2">
      <c r="C17" s="119" t="s">
        <v>191</v>
      </c>
      <c r="D17" s="36">
        <v>393</v>
      </c>
      <c r="E17" s="36">
        <v>395</v>
      </c>
      <c r="F17" s="36">
        <v>392</v>
      </c>
      <c r="G17" s="36">
        <v>573</v>
      </c>
    </row>
    <row r="18" spans="3:7" x14ac:dyDescent="0.2">
      <c r="D18" s="36"/>
      <c r="E18" s="36"/>
      <c r="F18" s="36"/>
      <c r="G18" s="36"/>
    </row>
    <row r="19" spans="3:7" x14ac:dyDescent="0.2">
      <c r="C19" s="119" t="s">
        <v>192</v>
      </c>
      <c r="D19" s="36">
        <v>340</v>
      </c>
      <c r="E19" s="36">
        <v>286</v>
      </c>
      <c r="F19" s="36">
        <v>256</v>
      </c>
      <c r="G19" s="36">
        <v>365</v>
      </c>
    </row>
    <row r="20" spans="3:7" x14ac:dyDescent="0.2">
      <c r="D20" s="36"/>
      <c r="E20" s="36"/>
      <c r="F20" s="36"/>
      <c r="G20" s="36"/>
    </row>
    <row r="21" spans="3:7" x14ac:dyDescent="0.2">
      <c r="C21" s="146" t="s">
        <v>193</v>
      </c>
      <c r="D21" s="36">
        <v>174</v>
      </c>
      <c r="E21" s="36">
        <v>188</v>
      </c>
      <c r="F21" s="36">
        <v>187</v>
      </c>
      <c r="G21" s="36">
        <v>270</v>
      </c>
    </row>
    <row r="22" spans="3:7" x14ac:dyDescent="0.2">
      <c r="C22" s="253"/>
      <c r="D22" s="36"/>
      <c r="E22" s="36"/>
      <c r="F22" s="36"/>
      <c r="G22" s="36"/>
    </row>
    <row r="23" spans="3:7" x14ac:dyDescent="0.2">
      <c r="C23" s="146" t="s">
        <v>200</v>
      </c>
      <c r="D23" s="36">
        <v>57</v>
      </c>
      <c r="E23" s="36">
        <v>65</v>
      </c>
      <c r="F23" s="36">
        <v>73</v>
      </c>
      <c r="G23" s="36">
        <v>157</v>
      </c>
    </row>
    <row r="24" spans="3:7" x14ac:dyDescent="0.2">
      <c r="C24" s="253"/>
      <c r="D24" s="36"/>
      <c r="E24" s="36"/>
      <c r="F24" s="36"/>
      <c r="G24" s="36"/>
    </row>
    <row r="25" spans="3:7" x14ac:dyDescent="0.2">
      <c r="C25" s="146" t="s">
        <v>194</v>
      </c>
      <c r="D25" s="36"/>
      <c r="E25" s="36"/>
      <c r="F25" s="36">
        <v>21</v>
      </c>
      <c r="G25" s="36">
        <v>62</v>
      </c>
    </row>
    <row r="26" spans="3:7" x14ac:dyDescent="0.2">
      <c r="C26" s="254"/>
      <c r="D26" s="36"/>
      <c r="E26" s="36"/>
      <c r="F26" s="36"/>
      <c r="G26" s="36"/>
    </row>
    <row r="27" spans="3:7" x14ac:dyDescent="0.2">
      <c r="C27" s="146" t="s">
        <v>195</v>
      </c>
      <c r="D27" s="36"/>
      <c r="E27" s="36"/>
      <c r="F27" s="36">
        <v>40</v>
      </c>
      <c r="G27" s="36">
        <v>65</v>
      </c>
    </row>
    <row r="28" spans="3:7" x14ac:dyDescent="0.2">
      <c r="C28" s="146"/>
      <c r="D28" s="36"/>
      <c r="E28" s="36"/>
      <c r="F28" s="36"/>
      <c r="G28" s="36"/>
    </row>
    <row r="29" spans="3:7" x14ac:dyDescent="0.2">
      <c r="C29" s="146" t="s">
        <v>201</v>
      </c>
      <c r="D29" s="36">
        <v>133</v>
      </c>
      <c r="E29" s="36">
        <v>88</v>
      </c>
      <c r="F29" s="36">
        <v>37</v>
      </c>
      <c r="G29" s="36">
        <v>131</v>
      </c>
    </row>
    <row r="30" spans="3:7" x14ac:dyDescent="0.2">
      <c r="C30" s="146"/>
      <c r="D30" s="81"/>
      <c r="E30" s="81"/>
      <c r="F30" s="81"/>
      <c r="G30" s="36"/>
    </row>
    <row r="31" spans="3:7" x14ac:dyDescent="0.2">
      <c r="C31" s="255" t="s">
        <v>202</v>
      </c>
      <c r="D31" s="256">
        <v>2493</v>
      </c>
      <c r="E31" s="256">
        <v>1994</v>
      </c>
      <c r="F31" s="257">
        <v>1805</v>
      </c>
      <c r="G31" s="257">
        <v>2049</v>
      </c>
    </row>
    <row r="32" spans="3:7" x14ac:dyDescent="0.2">
      <c r="C32" s="146"/>
      <c r="D32" s="81"/>
      <c r="E32" s="81"/>
      <c r="F32" s="81"/>
      <c r="G32" s="81"/>
    </row>
    <row r="33" spans="2:7" x14ac:dyDescent="0.2">
      <c r="C33" s="254"/>
    </row>
    <row r="34" spans="2:7" x14ac:dyDescent="0.2">
      <c r="B34" s="63"/>
      <c r="C34" s="62"/>
      <c r="D34" s="62"/>
      <c r="E34" s="62"/>
      <c r="F34" s="62"/>
      <c r="G34" s="62"/>
    </row>
    <row r="36" spans="2:7" ht="11.25" customHeight="1" x14ac:dyDescent="0.2">
      <c r="C36" s="79" t="s">
        <v>206</v>
      </c>
    </row>
    <row r="37" spans="2:7" x14ac:dyDescent="0.2">
      <c r="C37" s="58" t="s">
        <v>20</v>
      </c>
    </row>
    <row r="38" spans="2:7" ht="21" customHeight="1" x14ac:dyDescent="0.2">
      <c r="C38" s="155" t="s">
        <v>207</v>
      </c>
      <c r="D38" s="155"/>
      <c r="E38" s="155"/>
    </row>
    <row r="39" spans="2:7" ht="15.75" customHeight="1" x14ac:dyDescent="0.2">
      <c r="C39" s="155"/>
      <c r="D39" s="155"/>
      <c r="E39" s="155"/>
    </row>
    <row r="41" spans="2:7" x14ac:dyDescent="0.2">
      <c r="C41" s="58" t="s">
        <v>20</v>
      </c>
    </row>
    <row r="50" spans="2:11" x14ac:dyDescent="0.2">
      <c r="C50" s="80"/>
    </row>
    <row r="51" spans="2:11" x14ac:dyDescent="0.2">
      <c r="B51" s="81"/>
      <c r="C51" s="81"/>
    </row>
    <row r="52" spans="2:11" ht="9" customHeight="1" x14ac:dyDescent="0.2">
      <c r="C52" s="82"/>
    </row>
    <row r="53" spans="2:11" x14ac:dyDescent="0.2">
      <c r="B53" s="258"/>
      <c r="C53" s="258"/>
      <c r="D53" s="63"/>
      <c r="E53" s="63"/>
      <c r="F53" s="63"/>
      <c r="G53" s="63"/>
      <c r="H53" s="63"/>
      <c r="I53" s="63"/>
      <c r="J53" s="63"/>
      <c r="K53" s="63"/>
    </row>
    <row r="54" spans="2:11" x14ac:dyDescent="0.2">
      <c r="B54" s="63"/>
      <c r="C54" s="259"/>
      <c r="D54" s="63"/>
      <c r="E54" s="63"/>
      <c r="F54" s="63"/>
      <c r="G54" s="63"/>
      <c r="H54" s="63"/>
      <c r="I54" s="63"/>
      <c r="J54" s="63"/>
      <c r="K54" s="63"/>
    </row>
    <row r="55" spans="2:11" x14ac:dyDescent="0.2">
      <c r="B55" s="63"/>
      <c r="C55" s="63"/>
      <c r="D55" s="63"/>
      <c r="E55" s="63"/>
      <c r="F55" s="63"/>
      <c r="G55" s="63"/>
      <c r="H55" s="63"/>
      <c r="I55" s="63"/>
      <c r="J55" s="63"/>
      <c r="K55" s="63"/>
    </row>
    <row r="56" spans="2:11" x14ac:dyDescent="0.2">
      <c r="B56" s="63"/>
      <c r="C56" s="63"/>
      <c r="D56" s="260"/>
      <c r="E56" s="260"/>
      <c r="F56" s="26"/>
      <c r="G56" s="26"/>
      <c r="H56" s="26"/>
      <c r="I56" s="26"/>
      <c r="J56" s="26"/>
      <c r="K56" s="26"/>
    </row>
    <row r="57" spans="2:11" x14ac:dyDescent="0.2">
      <c r="B57" s="63"/>
      <c r="C57" s="63"/>
      <c r="D57" s="63"/>
      <c r="E57" s="63"/>
      <c r="F57" s="63"/>
      <c r="G57" s="63"/>
      <c r="H57" s="63"/>
      <c r="I57" s="63"/>
      <c r="J57" s="63"/>
      <c r="K57" s="63"/>
    </row>
    <row r="58" spans="2:11" x14ac:dyDescent="0.2">
      <c r="B58" s="63"/>
      <c r="C58" s="63"/>
      <c r="D58" s="63"/>
      <c r="E58" s="63"/>
      <c r="F58" s="63"/>
      <c r="G58" s="63"/>
      <c r="H58" s="63"/>
      <c r="I58" s="63"/>
      <c r="J58" s="63"/>
      <c r="K58" s="63"/>
    </row>
    <row r="59" spans="2:11" x14ac:dyDescent="0.2">
      <c r="B59" s="63"/>
      <c r="C59" s="63"/>
      <c r="D59" s="63"/>
      <c r="E59" s="63"/>
      <c r="F59" s="63"/>
      <c r="G59" s="63"/>
      <c r="H59" s="63"/>
      <c r="I59" s="63"/>
      <c r="J59" s="63"/>
      <c r="K59" s="63"/>
    </row>
  </sheetData>
  <mergeCells count="3">
    <mergeCell ref="B53:C53"/>
    <mergeCell ref="C38:E39"/>
    <mergeCell ref="C8:G8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15362" r:id="rId4">
          <objectPr defaultSize="0" autoPict="0" r:id="rId5">
            <anchor moveWithCells="1" sizeWithCells="1">
              <from>
                <xdr:col>0</xdr:col>
                <xdr:colOff>38100</xdr:colOff>
                <xdr:row>0</xdr:row>
                <xdr:rowOff>28575</xdr:rowOff>
              </from>
              <to>
                <xdr:col>1</xdr:col>
                <xdr:colOff>361950</xdr:colOff>
                <xdr:row>2</xdr:row>
                <xdr:rowOff>152400</xdr:rowOff>
              </to>
            </anchor>
          </objectPr>
        </oleObject>
      </mc:Choice>
      <mc:Fallback>
        <oleObject progId="MSPhotoEd.3" shapeId="15362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B4:P70"/>
  <sheetViews>
    <sheetView tabSelected="1" zoomScaleNormal="100" zoomScaleSheetLayoutView="100" workbookViewId="0">
      <selection activeCell="C2" sqref="C2"/>
    </sheetView>
  </sheetViews>
  <sheetFormatPr defaultRowHeight="12.75" x14ac:dyDescent="0.2"/>
  <cols>
    <col min="1" max="1" width="9.140625" style="58"/>
    <col min="2" max="2" width="6.42578125" style="58" customWidth="1"/>
    <col min="3" max="3" width="35" style="58" customWidth="1"/>
    <col min="4" max="4" width="12.7109375" style="58" customWidth="1"/>
    <col min="5" max="5" width="10.5703125" style="58" customWidth="1"/>
    <col min="6" max="16384" width="9.140625" style="58"/>
  </cols>
  <sheetData>
    <row r="4" spans="2:16" ht="15" x14ac:dyDescent="0.25">
      <c r="D4" s="59"/>
      <c r="I4" s="57" t="s">
        <v>223</v>
      </c>
      <c r="J4" s="57"/>
      <c r="K4" s="57"/>
      <c r="L4" s="57"/>
      <c r="M4" s="57"/>
      <c r="N4" s="57"/>
      <c r="O4" s="57"/>
      <c r="P4" s="57"/>
    </row>
    <row r="5" spans="2:16" ht="9" customHeight="1" x14ac:dyDescent="0.2"/>
    <row r="8" spans="2:16" ht="15.75" x14ac:dyDescent="0.25">
      <c r="B8" s="60">
        <v>4.01</v>
      </c>
      <c r="C8" s="61" t="s">
        <v>211</v>
      </c>
      <c r="D8" s="61"/>
    </row>
    <row r="10" spans="2:16" x14ac:dyDescent="0.2">
      <c r="D10" s="62"/>
    </row>
    <row r="11" spans="2:16" s="63" customFormat="1" x14ac:dyDescent="0.2">
      <c r="C11" s="64"/>
      <c r="D11" s="65">
        <v>2012</v>
      </c>
      <c r="E11" s="66">
        <v>2013</v>
      </c>
      <c r="F11" s="66">
        <v>2014</v>
      </c>
      <c r="G11" s="66">
        <v>2015</v>
      </c>
      <c r="H11" s="66">
        <v>2016</v>
      </c>
      <c r="I11" s="66">
        <v>2017</v>
      </c>
    </row>
    <row r="14" spans="2:16" x14ac:dyDescent="0.2">
      <c r="C14" s="67" t="s">
        <v>1</v>
      </c>
      <c r="D14" s="68">
        <f t="shared" ref="D14:E14" si="0">SUM(D15:D16)</f>
        <v>5595</v>
      </c>
      <c r="E14" s="69">
        <f t="shared" si="0"/>
        <v>4987</v>
      </c>
      <c r="F14" s="69">
        <f>SUM(F15:F16)</f>
        <v>5189</v>
      </c>
      <c r="G14" s="69">
        <f>SUM(G15:G16)</f>
        <v>5220</v>
      </c>
      <c r="H14" s="69">
        <f>SUM(H15:H16)</f>
        <v>4956</v>
      </c>
      <c r="I14" s="70">
        <f>SUM(I15:I16)</f>
        <v>4817</v>
      </c>
    </row>
    <row r="15" spans="2:16" x14ac:dyDescent="0.2">
      <c r="C15" s="58" t="s">
        <v>2</v>
      </c>
      <c r="D15" s="71">
        <v>5269</v>
      </c>
      <c r="E15" s="71">
        <v>4724</v>
      </c>
      <c r="F15" s="71">
        <v>4886</v>
      </c>
      <c r="G15" s="71">
        <v>4914</v>
      </c>
      <c r="H15" s="71">
        <v>4661</v>
      </c>
      <c r="I15" s="71">
        <v>4567</v>
      </c>
    </row>
    <row r="16" spans="2:16" x14ac:dyDescent="0.2">
      <c r="C16" s="58" t="s">
        <v>3</v>
      </c>
      <c r="D16" s="71">
        <v>326</v>
      </c>
      <c r="E16" s="71">
        <v>263</v>
      </c>
      <c r="F16" s="71">
        <v>303</v>
      </c>
      <c r="G16" s="71">
        <v>306</v>
      </c>
      <c r="H16" s="71">
        <v>295</v>
      </c>
      <c r="I16" s="71">
        <v>250</v>
      </c>
    </row>
    <row r="17" spans="3:9" x14ac:dyDescent="0.2">
      <c r="D17" s="71"/>
      <c r="E17" s="36"/>
      <c r="F17" s="36"/>
      <c r="G17" s="36"/>
      <c r="H17" s="36"/>
    </row>
    <row r="18" spans="3:9" x14ac:dyDescent="0.2">
      <c r="D18" s="71"/>
      <c r="E18" s="36"/>
      <c r="F18" s="36"/>
      <c r="G18" s="36"/>
      <c r="H18" s="36"/>
    </row>
    <row r="19" spans="3:9" x14ac:dyDescent="0.2">
      <c r="C19" s="67" t="s">
        <v>4</v>
      </c>
      <c r="D19" s="68">
        <f t="shared" ref="D19:E19" si="1">SUM(D20:D21)</f>
        <v>120</v>
      </c>
      <c r="E19" s="68">
        <f t="shared" si="1"/>
        <v>120</v>
      </c>
      <c r="F19" s="68">
        <f>SUM(F20:F21)</f>
        <v>121</v>
      </c>
      <c r="G19" s="68">
        <f>SUM(G20:G21)</f>
        <v>119</v>
      </c>
      <c r="H19" s="68">
        <f>SUM(H20:H21)</f>
        <v>119</v>
      </c>
      <c r="I19" s="72">
        <f>SUM(I20:I21)</f>
        <v>119</v>
      </c>
    </row>
    <row r="20" spans="3:9" x14ac:dyDescent="0.2">
      <c r="C20" s="58" t="s">
        <v>2</v>
      </c>
      <c r="D20" s="71">
        <v>103</v>
      </c>
      <c r="E20" s="71">
        <v>103</v>
      </c>
      <c r="F20" s="71">
        <v>104</v>
      </c>
      <c r="G20" s="71">
        <v>104</v>
      </c>
      <c r="H20" s="71">
        <v>104</v>
      </c>
      <c r="I20" s="71">
        <v>104</v>
      </c>
    </row>
    <row r="21" spans="3:9" x14ac:dyDescent="0.2">
      <c r="C21" s="58" t="s">
        <v>3</v>
      </c>
      <c r="D21" s="71">
        <v>17</v>
      </c>
      <c r="E21" s="71">
        <v>17</v>
      </c>
      <c r="F21" s="71">
        <v>17</v>
      </c>
      <c r="G21" s="71">
        <v>15</v>
      </c>
      <c r="H21" s="71">
        <v>15</v>
      </c>
      <c r="I21" s="71">
        <v>15</v>
      </c>
    </row>
    <row r="22" spans="3:9" x14ac:dyDescent="0.2">
      <c r="D22" s="71"/>
      <c r="E22" s="36"/>
      <c r="F22" s="36"/>
      <c r="G22" s="36"/>
      <c r="H22" s="36"/>
    </row>
    <row r="23" spans="3:9" x14ac:dyDescent="0.2">
      <c r="D23" s="71"/>
      <c r="E23" s="36"/>
      <c r="F23" s="36"/>
      <c r="G23" s="36"/>
      <c r="H23" s="36"/>
    </row>
    <row r="24" spans="3:9" x14ac:dyDescent="0.2">
      <c r="C24" s="67" t="s">
        <v>5</v>
      </c>
      <c r="D24" s="73">
        <f t="shared" ref="D24:E24" si="2">SUM(D25:D26)</f>
        <v>1750</v>
      </c>
      <c r="E24" s="73">
        <f t="shared" si="2"/>
        <v>1680</v>
      </c>
      <c r="F24" s="73">
        <f>SUM(F25:F26)</f>
        <v>1657</v>
      </c>
      <c r="G24" s="73">
        <f>SUM(G25:G26)</f>
        <v>1656</v>
      </c>
      <c r="H24" s="73">
        <f>SUM(H25:H26)</f>
        <v>1614</v>
      </c>
      <c r="I24" s="74">
        <f>SUM(I25:I26)</f>
        <v>1716</v>
      </c>
    </row>
    <row r="25" spans="3:9" x14ac:dyDescent="0.2">
      <c r="C25" s="58" t="s">
        <v>2</v>
      </c>
      <c r="D25" s="71">
        <v>1711</v>
      </c>
      <c r="E25" s="71">
        <v>1667</v>
      </c>
      <c r="F25" s="71">
        <v>1630</v>
      </c>
      <c r="G25" s="71">
        <v>1641</v>
      </c>
      <c r="H25" s="71">
        <v>1596</v>
      </c>
      <c r="I25" s="71">
        <v>1687</v>
      </c>
    </row>
    <row r="26" spans="3:9" x14ac:dyDescent="0.2">
      <c r="C26" s="58" t="s">
        <v>3</v>
      </c>
      <c r="D26" s="71">
        <v>39</v>
      </c>
      <c r="E26" s="71">
        <v>13</v>
      </c>
      <c r="F26" s="71">
        <v>27</v>
      </c>
      <c r="G26" s="71">
        <v>15</v>
      </c>
      <c r="H26" s="71">
        <v>18</v>
      </c>
      <c r="I26" s="71">
        <v>29</v>
      </c>
    </row>
    <row r="27" spans="3:9" x14ac:dyDescent="0.2">
      <c r="D27" s="71"/>
      <c r="E27" s="36"/>
      <c r="F27" s="36"/>
      <c r="G27" s="36"/>
      <c r="H27" s="36"/>
      <c r="I27" s="36"/>
    </row>
    <row r="28" spans="3:9" x14ac:dyDescent="0.2">
      <c r="D28" s="71"/>
      <c r="E28" s="36"/>
      <c r="F28" s="36"/>
      <c r="G28" s="36"/>
      <c r="H28" s="36"/>
    </row>
    <row r="29" spans="3:9" x14ac:dyDescent="0.2">
      <c r="C29" s="67" t="s">
        <v>6</v>
      </c>
      <c r="D29" s="68">
        <f t="shared" ref="D29:E29" si="3">SUM(D30:D31)</f>
        <v>1427</v>
      </c>
      <c r="E29" s="69">
        <f t="shared" si="3"/>
        <v>1770</v>
      </c>
      <c r="F29" s="69">
        <f>SUM(F30:F31)</f>
        <v>1951</v>
      </c>
      <c r="G29" s="69">
        <f>SUM(G30:G31)</f>
        <v>1988</v>
      </c>
      <c r="H29" s="69">
        <f>SUM(H30:H31)</f>
        <v>1888</v>
      </c>
      <c r="I29" s="74">
        <f>SUM(I30:I31)</f>
        <v>1731</v>
      </c>
    </row>
    <row r="30" spans="3:9" x14ac:dyDescent="0.2">
      <c r="C30" s="58" t="s">
        <v>2</v>
      </c>
      <c r="D30" s="71">
        <v>1335</v>
      </c>
      <c r="E30" s="71">
        <v>1664</v>
      </c>
      <c r="F30" s="71">
        <v>1843</v>
      </c>
      <c r="G30" s="71">
        <v>1874</v>
      </c>
      <c r="H30" s="71">
        <v>1792</v>
      </c>
      <c r="I30" s="71">
        <v>1610</v>
      </c>
    </row>
    <row r="31" spans="3:9" x14ac:dyDescent="0.2">
      <c r="C31" s="58" t="s">
        <v>3</v>
      </c>
      <c r="D31" s="71">
        <v>92</v>
      </c>
      <c r="E31" s="71">
        <v>106</v>
      </c>
      <c r="F31" s="71">
        <v>108</v>
      </c>
      <c r="G31" s="71">
        <v>114</v>
      </c>
      <c r="H31" s="71">
        <v>96</v>
      </c>
      <c r="I31" s="71">
        <v>121</v>
      </c>
    </row>
    <row r="32" spans="3:9" x14ac:dyDescent="0.2">
      <c r="D32" s="71"/>
      <c r="E32" s="36"/>
      <c r="F32" s="36"/>
      <c r="G32" s="36"/>
      <c r="H32" s="36"/>
    </row>
    <row r="33" spans="3:9" x14ac:dyDescent="0.2">
      <c r="D33" s="71"/>
      <c r="E33" s="36"/>
      <c r="F33" s="36"/>
      <c r="G33" s="36"/>
      <c r="H33" s="36"/>
    </row>
    <row r="34" spans="3:9" x14ac:dyDescent="0.2">
      <c r="C34" s="67" t="s">
        <v>7</v>
      </c>
      <c r="D34" s="68">
        <f t="shared" ref="D34:E34" si="4">SUM(D35:D36)</f>
        <v>115363</v>
      </c>
      <c r="E34" s="69">
        <f t="shared" si="4"/>
        <v>116229</v>
      </c>
      <c r="F34" s="69">
        <f>SUM(F35:F36)</f>
        <v>118504</v>
      </c>
      <c r="G34" s="69">
        <f>SUM(G35:G36)</f>
        <v>119159</v>
      </c>
      <c r="H34" s="69">
        <f>SUM(H35:H36)</f>
        <v>123724</v>
      </c>
      <c r="I34" s="70">
        <f>SUM(I35:I36)</f>
        <v>122147</v>
      </c>
    </row>
    <row r="35" spans="3:9" x14ac:dyDescent="0.2">
      <c r="C35" s="58" t="s">
        <v>2</v>
      </c>
      <c r="D35" s="71">
        <v>97754</v>
      </c>
      <c r="E35" s="71">
        <v>99290</v>
      </c>
      <c r="F35" s="71">
        <v>101965</v>
      </c>
      <c r="G35" s="71">
        <f>31352+31204+3580+30741+1173+4018</f>
        <v>102068</v>
      </c>
      <c r="H35" s="71">
        <v>106931</v>
      </c>
      <c r="I35" s="71">
        <v>104846</v>
      </c>
    </row>
    <row r="36" spans="3:9" x14ac:dyDescent="0.2">
      <c r="C36" s="58" t="s">
        <v>3</v>
      </c>
      <c r="D36" s="71">
        <v>17609</v>
      </c>
      <c r="E36" s="71">
        <v>16939</v>
      </c>
      <c r="F36" s="71">
        <f>3634+6617+5053+255+980</f>
        <v>16539</v>
      </c>
      <c r="G36" s="71">
        <f>3793+6831+4896+340+1231</f>
        <v>17091</v>
      </c>
      <c r="H36" s="71">
        <v>16793</v>
      </c>
      <c r="I36" s="71">
        <v>17301</v>
      </c>
    </row>
    <row r="37" spans="3:9" x14ac:dyDescent="0.2">
      <c r="D37" s="71"/>
      <c r="E37" s="36"/>
      <c r="F37" s="36"/>
      <c r="G37" s="36"/>
      <c r="H37" s="36"/>
    </row>
    <row r="38" spans="3:9" x14ac:dyDescent="0.2">
      <c r="D38" s="71"/>
      <c r="E38" s="36"/>
      <c r="F38" s="36"/>
      <c r="G38" s="36"/>
      <c r="H38" s="36"/>
    </row>
    <row r="39" spans="3:9" x14ac:dyDescent="0.2">
      <c r="C39" s="67" t="s">
        <v>8</v>
      </c>
      <c r="D39" s="68">
        <f t="shared" ref="D39:E39" si="5">SUM(D40:D41)</f>
        <v>33768</v>
      </c>
      <c r="E39" s="69">
        <f t="shared" si="5"/>
        <v>32801</v>
      </c>
      <c r="F39" s="69">
        <f>SUM(F40:F41)</f>
        <v>31943</v>
      </c>
      <c r="G39" s="69">
        <f>SUM(G40:G41)</f>
        <v>34490</v>
      </c>
      <c r="H39" s="69">
        <f>SUM(H40:H41)</f>
        <v>35050</v>
      </c>
      <c r="I39" s="70">
        <f>SUM(I40:I41)</f>
        <v>34979</v>
      </c>
    </row>
    <row r="40" spans="3:9" x14ac:dyDescent="0.2">
      <c r="C40" s="58" t="s">
        <v>2</v>
      </c>
      <c r="D40" s="71">
        <v>33297</v>
      </c>
      <c r="E40" s="71">
        <v>32368</v>
      </c>
      <c r="F40" s="71">
        <v>31585</v>
      </c>
      <c r="G40" s="71">
        <f>16023+4121+9642+4335</f>
        <v>34121</v>
      </c>
      <c r="H40" s="71">
        <v>34590</v>
      </c>
      <c r="I40" s="71">
        <v>34494</v>
      </c>
    </row>
    <row r="41" spans="3:9" x14ac:dyDescent="0.2">
      <c r="C41" s="58" t="s">
        <v>3</v>
      </c>
      <c r="D41" s="71">
        <v>471</v>
      </c>
      <c r="E41" s="71">
        <v>433</v>
      </c>
      <c r="F41" s="71">
        <v>358</v>
      </c>
      <c r="G41" s="71">
        <v>369</v>
      </c>
      <c r="H41" s="71">
        <v>460</v>
      </c>
      <c r="I41" s="71">
        <v>485</v>
      </c>
    </row>
    <row r="42" spans="3:9" x14ac:dyDescent="0.2">
      <c r="D42" s="71"/>
      <c r="E42" s="36"/>
      <c r="F42" s="36"/>
      <c r="G42" s="36"/>
      <c r="H42" s="36"/>
      <c r="I42" s="36"/>
    </row>
    <row r="43" spans="3:9" x14ac:dyDescent="0.2">
      <c r="C43" s="67" t="s">
        <v>9</v>
      </c>
      <c r="D43" s="71"/>
      <c r="E43" s="36"/>
      <c r="F43" s="36"/>
      <c r="G43" s="36"/>
      <c r="H43" s="36"/>
      <c r="I43" s="36"/>
    </row>
    <row r="44" spans="3:9" x14ac:dyDescent="0.2">
      <c r="C44" s="58" t="s">
        <v>2</v>
      </c>
      <c r="D44" s="71">
        <v>9736</v>
      </c>
      <c r="E44" s="75">
        <v>9614</v>
      </c>
      <c r="F44" s="75">
        <v>9959</v>
      </c>
      <c r="G44" s="75">
        <v>9522</v>
      </c>
      <c r="H44" s="75">
        <f>8387+556</f>
        <v>8943</v>
      </c>
      <c r="I44" s="75">
        <v>9144</v>
      </c>
    </row>
    <row r="45" spans="3:9" x14ac:dyDescent="0.2">
      <c r="D45" s="71"/>
      <c r="E45" s="36"/>
      <c r="F45" s="36"/>
      <c r="G45" s="36"/>
      <c r="H45" s="36"/>
      <c r="I45" s="36"/>
    </row>
    <row r="46" spans="3:9" x14ac:dyDescent="0.2">
      <c r="D46" s="71"/>
      <c r="E46" s="36"/>
      <c r="F46" s="36"/>
      <c r="G46" s="36"/>
      <c r="H46" s="36"/>
      <c r="I46" s="36"/>
    </row>
    <row r="47" spans="3:9" x14ac:dyDescent="0.2">
      <c r="C47" s="67" t="s">
        <v>10</v>
      </c>
      <c r="D47" s="68">
        <f t="shared" ref="D47:E47" si="6">SUM(D48:D49)</f>
        <v>7690</v>
      </c>
      <c r="E47" s="69">
        <f t="shared" si="6"/>
        <v>7300</v>
      </c>
      <c r="F47" s="69">
        <f>SUM(F48:F49)</f>
        <v>6620</v>
      </c>
      <c r="G47" s="69">
        <f>SUM(G48:G49)</f>
        <v>6500</v>
      </c>
      <c r="H47" s="69">
        <f>SUM(H48:H49)</f>
        <v>7628</v>
      </c>
      <c r="I47" s="70">
        <f>SUM(I48:I49)</f>
        <v>7093</v>
      </c>
    </row>
    <row r="48" spans="3:9" x14ac:dyDescent="0.2">
      <c r="C48" s="58" t="s">
        <v>2</v>
      </c>
      <c r="D48" s="71">
        <v>5322</v>
      </c>
      <c r="E48" s="71">
        <v>5298</v>
      </c>
      <c r="F48" s="71">
        <v>5200</v>
      </c>
      <c r="G48" s="71">
        <v>5354</v>
      </c>
      <c r="H48" s="71">
        <v>6680</v>
      </c>
      <c r="I48" s="71">
        <v>6302</v>
      </c>
    </row>
    <row r="49" spans="2:9" x14ac:dyDescent="0.2">
      <c r="C49" s="58" t="s">
        <v>3</v>
      </c>
      <c r="D49" s="71">
        <v>2368</v>
      </c>
      <c r="E49" s="71">
        <v>2002</v>
      </c>
      <c r="F49" s="71">
        <v>1420</v>
      </c>
      <c r="G49" s="71">
        <v>1146</v>
      </c>
      <c r="H49" s="71">
        <v>948</v>
      </c>
      <c r="I49" s="71">
        <v>791</v>
      </c>
    </row>
    <row r="50" spans="2:9" x14ac:dyDescent="0.2">
      <c r="D50" s="71"/>
      <c r="E50" s="36"/>
      <c r="F50" s="36"/>
      <c r="G50" s="36"/>
      <c r="H50" s="36"/>
    </row>
    <row r="51" spans="2:9" x14ac:dyDescent="0.2">
      <c r="D51" s="71"/>
      <c r="E51" s="36"/>
      <c r="F51" s="36"/>
      <c r="G51" s="36"/>
      <c r="H51" s="36"/>
    </row>
    <row r="52" spans="2:9" x14ac:dyDescent="0.2">
      <c r="C52" s="67" t="s">
        <v>11</v>
      </c>
      <c r="D52" s="68">
        <f t="shared" ref="D52:E52" si="7">SUM(D53:D54)</f>
        <v>30967</v>
      </c>
      <c r="E52" s="68">
        <f t="shared" si="7"/>
        <v>30238</v>
      </c>
      <c r="F52" s="68">
        <f>SUM(F53:F54)</f>
        <v>29958</v>
      </c>
      <c r="G52" s="68">
        <f>SUM(G53:G54)</f>
        <v>28737</v>
      </c>
      <c r="H52" s="68">
        <f>SUM(H53:H54)</f>
        <v>29191</v>
      </c>
      <c r="I52" s="72">
        <f>SUM(I53:I54)</f>
        <v>30260</v>
      </c>
    </row>
    <row r="53" spans="2:9" x14ac:dyDescent="0.2">
      <c r="C53" s="58" t="s">
        <v>2</v>
      </c>
      <c r="D53" s="71">
        <v>29539</v>
      </c>
      <c r="E53" s="71">
        <v>28822</v>
      </c>
      <c r="F53" s="71">
        <v>28400</v>
      </c>
      <c r="G53" s="75">
        <v>27304</v>
      </c>
      <c r="H53" s="75">
        <v>27592</v>
      </c>
      <c r="I53" s="76">
        <v>28514</v>
      </c>
    </row>
    <row r="54" spans="2:9" x14ac:dyDescent="0.2">
      <c r="C54" s="58" t="s">
        <v>3</v>
      </c>
      <c r="D54" s="71">
        <v>1428</v>
      </c>
      <c r="E54" s="75">
        <v>1416</v>
      </c>
      <c r="F54" s="75">
        <v>1558</v>
      </c>
      <c r="G54" s="75">
        <v>1433</v>
      </c>
      <c r="H54" s="75">
        <v>1599</v>
      </c>
      <c r="I54" s="76">
        <f>1719+27</f>
        <v>1746</v>
      </c>
    </row>
    <row r="55" spans="2:9" x14ac:dyDescent="0.2">
      <c r="B55" s="63"/>
      <c r="C55" s="62"/>
      <c r="D55" s="77"/>
      <c r="E55" s="62"/>
      <c r="F55" s="62"/>
      <c r="G55" s="62"/>
      <c r="H55" s="62"/>
      <c r="I55" s="62"/>
    </row>
    <row r="56" spans="2:9" x14ac:dyDescent="0.2">
      <c r="B56" s="63"/>
      <c r="C56" s="63"/>
      <c r="D56" s="78"/>
    </row>
    <row r="57" spans="2:9" x14ac:dyDescent="0.2">
      <c r="B57" s="63"/>
      <c r="C57" s="26" t="s">
        <v>93</v>
      </c>
    </row>
    <row r="58" spans="2:9" ht="42" customHeight="1" x14ac:dyDescent="0.2">
      <c r="B58" s="63"/>
      <c r="C58" s="150" t="s">
        <v>145</v>
      </c>
      <c r="D58" s="150"/>
      <c r="E58" s="150"/>
      <c r="F58" s="150"/>
      <c r="G58" s="150"/>
      <c r="H58" s="150"/>
    </row>
    <row r="59" spans="2:9" x14ac:dyDescent="0.2">
      <c r="B59" s="63"/>
      <c r="C59" s="63"/>
    </row>
    <row r="60" spans="2:9" x14ac:dyDescent="0.2">
      <c r="B60" s="63"/>
      <c r="C60" s="79" t="s">
        <v>92</v>
      </c>
    </row>
    <row r="61" spans="2:9" x14ac:dyDescent="0.2">
      <c r="B61" s="63"/>
    </row>
    <row r="62" spans="2:9" x14ac:dyDescent="0.2">
      <c r="B62" s="63"/>
      <c r="C62" s="63"/>
    </row>
    <row r="63" spans="2:9" x14ac:dyDescent="0.2">
      <c r="B63" s="63"/>
      <c r="C63" s="63"/>
    </row>
    <row r="67" spans="2:4" x14ac:dyDescent="0.2">
      <c r="C67" s="80"/>
    </row>
    <row r="68" spans="2:4" x14ac:dyDescent="0.2">
      <c r="B68" s="81"/>
      <c r="C68" s="81"/>
    </row>
    <row r="69" spans="2:4" ht="9" customHeight="1" x14ac:dyDescent="0.2">
      <c r="B69" s="82"/>
      <c r="C69" s="82"/>
    </row>
    <row r="70" spans="2:4" x14ac:dyDescent="0.2">
      <c r="B70" s="83"/>
      <c r="C70" s="83"/>
      <c r="D70" s="83"/>
    </row>
  </sheetData>
  <mergeCells count="1">
    <mergeCell ref="C58:H58"/>
  </mergeCells>
  <phoneticPr fontId="5" type="noConversion"/>
  <pageMargins left="1" right="1" top="1" bottom="1" header="0.5" footer="0.5"/>
  <pageSetup scale="63" orientation="portrait" horizontalDpi="300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PhotoEd.3" shapeId="2056" r:id="rId4">
          <objectPr defaultSize="0" autoPict="0" r:id="rId5">
            <anchor moveWithCells="1" sizeWithCells="1">
              <from>
                <xdr:col>0</xdr:col>
                <xdr:colOff>28575</xdr:colOff>
                <xdr:row>0</xdr:row>
                <xdr:rowOff>38100</xdr:rowOff>
              </from>
              <to>
                <xdr:col>1</xdr:col>
                <xdr:colOff>323850</xdr:colOff>
                <xdr:row>3</xdr:row>
                <xdr:rowOff>57150</xdr:rowOff>
              </to>
            </anchor>
          </objectPr>
        </oleObject>
      </mc:Choice>
      <mc:Fallback>
        <oleObject progId="MSPhotoEd.3" shapeId="2056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4:AF70"/>
  <sheetViews>
    <sheetView view="pageBreakPreview" zoomScaleNormal="100" workbookViewId="0">
      <selection activeCell="C32" sqref="C32"/>
    </sheetView>
  </sheetViews>
  <sheetFormatPr defaultRowHeight="12.75" outlineLevelRow="1" outlineLevelCol="1" x14ac:dyDescent="0.2"/>
  <cols>
    <col min="1" max="1" width="6.140625" customWidth="1"/>
    <col min="2" max="2" width="12.5703125" customWidth="1"/>
    <col min="3" max="3" width="15.5703125" customWidth="1"/>
    <col min="4" max="13" width="7.7109375" hidden="1" customWidth="1" outlineLevel="1"/>
    <col min="14" max="14" width="7.7109375" hidden="1" customWidth="1" collapsed="1"/>
    <col min="15" max="15" width="7.7109375" hidden="1" customWidth="1"/>
    <col min="16" max="17" width="8.7109375" hidden="1" customWidth="1"/>
    <col min="18" max="19" width="8.28515625" hidden="1" customWidth="1"/>
    <col min="20" max="20" width="7.42578125" customWidth="1"/>
    <col min="21" max="24" width="7.28515625" customWidth="1"/>
    <col min="25" max="25" width="7.5703125" customWidth="1"/>
    <col min="26" max="27" width="7.42578125" customWidth="1"/>
    <col min="28" max="28" width="7.28515625" customWidth="1"/>
    <col min="29" max="29" width="7.5703125" customWidth="1"/>
    <col min="30" max="30" width="9.28515625" bestFit="1" customWidth="1"/>
  </cols>
  <sheetData>
    <row r="4" spans="1:32" ht="15" x14ac:dyDescent="0.25">
      <c r="Y4" s="153" t="s">
        <v>56</v>
      </c>
      <c r="Z4" s="154"/>
      <c r="AA4" s="154"/>
      <c r="AB4" s="154"/>
      <c r="AC4" s="154"/>
      <c r="AD4" s="32"/>
    </row>
    <row r="5" spans="1:32" s="31" customFormat="1" ht="9" customHeight="1" x14ac:dyDescent="0.2"/>
    <row r="7" spans="1:32" x14ac:dyDescent="0.2">
      <c r="AD7" s="22"/>
    </row>
    <row r="8" spans="1:32" ht="15.75" x14ac:dyDescent="0.25">
      <c r="A8" s="1" t="s">
        <v>58</v>
      </c>
      <c r="B8" s="152" t="s">
        <v>57</v>
      </c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22"/>
    </row>
    <row r="9" spans="1:32" x14ac:dyDescent="0.2">
      <c r="AD9" s="22"/>
    </row>
    <row r="10" spans="1:32" x14ac:dyDescent="0.2">
      <c r="AD10" s="22"/>
    </row>
    <row r="11" spans="1:32" s="7" customFormat="1" x14ac:dyDescent="0.2">
      <c r="B11" s="24"/>
      <c r="C11" s="24"/>
      <c r="D11" s="24">
        <v>1980</v>
      </c>
      <c r="E11" s="24">
        <v>1981</v>
      </c>
      <c r="F11" s="24">
        <v>1982</v>
      </c>
      <c r="G11" s="24">
        <v>1983</v>
      </c>
      <c r="H11" s="24">
        <v>1984</v>
      </c>
      <c r="I11" s="24">
        <v>1985</v>
      </c>
      <c r="J11" s="24">
        <v>1986</v>
      </c>
      <c r="K11" s="24">
        <v>1987</v>
      </c>
      <c r="L11" s="24">
        <v>1988</v>
      </c>
      <c r="M11" s="24">
        <v>1989</v>
      </c>
      <c r="N11" s="24">
        <v>1990</v>
      </c>
      <c r="O11" s="24">
        <v>1991</v>
      </c>
      <c r="P11" s="24">
        <v>1992</v>
      </c>
      <c r="Q11" s="24">
        <v>1993</v>
      </c>
      <c r="R11" s="24">
        <v>1994</v>
      </c>
      <c r="S11" s="24">
        <v>1995</v>
      </c>
      <c r="T11" s="24">
        <v>1996</v>
      </c>
      <c r="U11" s="24">
        <v>1997</v>
      </c>
      <c r="V11" s="24">
        <v>1998</v>
      </c>
      <c r="W11" s="24">
        <v>1999</v>
      </c>
      <c r="X11" s="25">
        <v>2000</v>
      </c>
      <c r="Y11" s="25">
        <v>2001</v>
      </c>
      <c r="Z11" s="25">
        <v>2002</v>
      </c>
      <c r="AA11" s="25">
        <v>2003</v>
      </c>
      <c r="AB11" s="25">
        <v>2004</v>
      </c>
      <c r="AC11" s="25">
        <v>2005</v>
      </c>
      <c r="AD11" s="38"/>
    </row>
    <row r="12" spans="1:32" ht="9" customHeight="1" x14ac:dyDescent="0.2">
      <c r="A12" s="22"/>
      <c r="AD12" s="22"/>
    </row>
    <row r="13" spans="1:32" x14ac:dyDescent="0.2">
      <c r="B13" t="s">
        <v>12</v>
      </c>
      <c r="D13" s="9">
        <v>19</v>
      </c>
      <c r="E13" s="9">
        <v>20</v>
      </c>
      <c r="F13" s="9">
        <v>20</v>
      </c>
      <c r="G13" s="9">
        <v>20</v>
      </c>
      <c r="H13" s="9">
        <v>24</v>
      </c>
      <c r="I13" s="9">
        <v>30</v>
      </c>
      <c r="J13" s="9">
        <v>31</v>
      </c>
      <c r="K13" s="9">
        <v>34</v>
      </c>
      <c r="L13" s="9">
        <v>35</v>
      </c>
      <c r="M13" s="9">
        <v>39</v>
      </c>
      <c r="N13" s="9">
        <v>42</v>
      </c>
      <c r="O13" s="9">
        <v>44</v>
      </c>
      <c r="P13" s="9">
        <v>46</v>
      </c>
      <c r="Q13" s="9">
        <v>48</v>
      </c>
      <c r="R13" s="9">
        <v>47</v>
      </c>
      <c r="S13" s="9">
        <v>48</v>
      </c>
      <c r="T13" s="9">
        <v>54</v>
      </c>
      <c r="U13" s="9">
        <v>71</v>
      </c>
      <c r="V13" s="9">
        <v>75</v>
      </c>
      <c r="W13" s="9">
        <v>77</v>
      </c>
      <c r="X13" s="9">
        <v>84</v>
      </c>
      <c r="Y13" s="9">
        <v>79</v>
      </c>
      <c r="Z13" s="9">
        <v>74</v>
      </c>
      <c r="AA13" s="9">
        <v>76</v>
      </c>
      <c r="AB13" s="9">
        <v>74</v>
      </c>
      <c r="AC13" s="9">
        <v>76</v>
      </c>
      <c r="AD13" s="37"/>
    </row>
    <row r="14" spans="1:32" x14ac:dyDescent="0.2"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D14" s="39"/>
      <c r="AE14" t="str">
        <f>B13</f>
        <v>Doctors</v>
      </c>
      <c r="AF14" s="13">
        <f>S13</f>
        <v>48</v>
      </c>
    </row>
    <row r="15" spans="1:32" ht="14.25" x14ac:dyDescent="0.2">
      <c r="B15" t="s">
        <v>13</v>
      </c>
      <c r="D15" s="9">
        <v>2</v>
      </c>
      <c r="E15" s="9">
        <v>5</v>
      </c>
      <c r="F15" s="9">
        <v>6</v>
      </c>
      <c r="G15" s="9">
        <v>6</v>
      </c>
      <c r="H15" s="9">
        <v>6</v>
      </c>
      <c r="I15" s="9">
        <v>6</v>
      </c>
      <c r="J15" s="9">
        <v>8</v>
      </c>
      <c r="K15" s="9">
        <v>8</v>
      </c>
      <c r="L15" s="9">
        <v>9</v>
      </c>
      <c r="M15" s="9">
        <v>9</v>
      </c>
      <c r="N15" s="9">
        <v>8</v>
      </c>
      <c r="O15" s="9">
        <v>11</v>
      </c>
      <c r="P15" s="9">
        <v>11</v>
      </c>
      <c r="Q15" s="9">
        <v>12</v>
      </c>
      <c r="R15" s="9">
        <v>12</v>
      </c>
      <c r="S15" s="9">
        <v>12</v>
      </c>
      <c r="T15" s="9">
        <v>12</v>
      </c>
      <c r="U15" s="9">
        <v>13</v>
      </c>
      <c r="V15" s="9">
        <v>16</v>
      </c>
      <c r="W15" s="9">
        <v>18</v>
      </c>
      <c r="X15" s="9">
        <v>14</v>
      </c>
      <c r="Y15" s="9">
        <v>18</v>
      </c>
      <c r="Z15" s="9">
        <v>16</v>
      </c>
      <c r="AA15" s="9">
        <v>19</v>
      </c>
      <c r="AB15" s="9">
        <v>18</v>
      </c>
      <c r="AC15" s="9">
        <v>19</v>
      </c>
      <c r="AD15" s="35"/>
      <c r="AE15" t="str">
        <f>B15</f>
        <v>Dentists1</v>
      </c>
      <c r="AF15" s="13">
        <f>S15</f>
        <v>12</v>
      </c>
    </row>
    <row r="16" spans="1:32" x14ac:dyDescent="0.2"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D16" s="36"/>
      <c r="AE16" t="str">
        <f>B19</f>
        <v>staff nurses2</v>
      </c>
      <c r="AF16" s="13">
        <f>S19</f>
        <v>71</v>
      </c>
    </row>
    <row r="17" spans="2:32" x14ac:dyDescent="0.2">
      <c r="B17" t="s">
        <v>14</v>
      </c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D17" s="36"/>
      <c r="AE17" t="str">
        <f>B21</f>
        <v>midwives3</v>
      </c>
      <c r="AF17" s="13">
        <f>S21</f>
        <v>15</v>
      </c>
    </row>
    <row r="18" spans="2:32" x14ac:dyDescent="0.2"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D18" s="36"/>
      <c r="AF18" s="13"/>
    </row>
    <row r="19" spans="2:32" ht="14.25" x14ac:dyDescent="0.2">
      <c r="B19" s="27" t="s">
        <v>15</v>
      </c>
      <c r="D19" s="9">
        <v>27</v>
      </c>
      <c r="E19" s="9">
        <v>27</v>
      </c>
      <c r="F19" s="9">
        <v>33</v>
      </c>
      <c r="G19" s="9">
        <v>35</v>
      </c>
      <c r="H19" s="9">
        <v>40</v>
      </c>
      <c r="I19" s="9">
        <v>40</v>
      </c>
      <c r="J19" s="9">
        <v>40</v>
      </c>
      <c r="K19" s="9">
        <v>45</v>
      </c>
      <c r="L19" s="9">
        <v>50</v>
      </c>
      <c r="M19" s="9">
        <v>53</v>
      </c>
      <c r="N19" s="9">
        <v>53</v>
      </c>
      <c r="O19" s="9">
        <v>67</v>
      </c>
      <c r="P19" s="9">
        <v>68</v>
      </c>
      <c r="Q19" s="9">
        <v>70</v>
      </c>
      <c r="R19" s="9">
        <v>71</v>
      </c>
      <c r="S19" s="9">
        <v>71</v>
      </c>
      <c r="T19" s="9">
        <v>74</v>
      </c>
      <c r="U19" s="9">
        <v>89</v>
      </c>
      <c r="V19" s="9">
        <v>119</v>
      </c>
      <c r="W19" s="9">
        <v>143</v>
      </c>
      <c r="X19" s="9">
        <v>153</v>
      </c>
      <c r="Y19" s="9">
        <v>146</v>
      </c>
      <c r="Z19" s="9">
        <v>146</v>
      </c>
      <c r="AA19" s="9">
        <v>146</v>
      </c>
      <c r="AB19" s="9">
        <v>142</v>
      </c>
      <c r="AC19" s="9">
        <v>140</v>
      </c>
      <c r="AD19" s="35"/>
      <c r="AE19" t="str">
        <f>B23</f>
        <v>community health4</v>
      </c>
      <c r="AF19" s="13">
        <f>S23</f>
        <v>11</v>
      </c>
    </row>
    <row r="20" spans="2:32" x14ac:dyDescent="0.2">
      <c r="B20" s="27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D20" s="36"/>
      <c r="AE20" t="str">
        <f>B25</f>
        <v>practical nurses</v>
      </c>
      <c r="AF20" s="13">
        <f>S25+S27</f>
        <v>44</v>
      </c>
    </row>
    <row r="21" spans="2:32" ht="14.25" x14ac:dyDescent="0.2">
      <c r="B21" s="27" t="s">
        <v>16</v>
      </c>
      <c r="D21" s="9">
        <v>12</v>
      </c>
      <c r="E21" s="9">
        <v>12</v>
      </c>
      <c r="F21" s="9">
        <v>14</v>
      </c>
      <c r="G21" s="9">
        <v>14</v>
      </c>
      <c r="H21" s="9">
        <v>16</v>
      </c>
      <c r="I21" s="9">
        <v>16</v>
      </c>
      <c r="J21" s="9">
        <v>16</v>
      </c>
      <c r="K21" s="9">
        <v>15</v>
      </c>
      <c r="L21" s="9">
        <v>15</v>
      </c>
      <c r="M21" s="9">
        <v>15</v>
      </c>
      <c r="N21" s="9">
        <v>14</v>
      </c>
      <c r="O21" s="9">
        <v>14</v>
      </c>
      <c r="P21" s="9">
        <v>14</v>
      </c>
      <c r="Q21" s="9">
        <v>15</v>
      </c>
      <c r="R21" s="9">
        <v>15</v>
      </c>
      <c r="S21" s="9">
        <v>15</v>
      </c>
      <c r="T21" s="9">
        <v>16</v>
      </c>
      <c r="U21" s="9">
        <v>22</v>
      </c>
      <c r="V21" s="9">
        <v>22</v>
      </c>
      <c r="W21" s="9">
        <v>27</v>
      </c>
      <c r="X21" s="9">
        <v>30</v>
      </c>
      <c r="Y21" s="9">
        <v>30</v>
      </c>
      <c r="Z21" s="9">
        <v>27</v>
      </c>
      <c r="AA21" s="9">
        <v>28</v>
      </c>
      <c r="AB21" s="9">
        <v>26</v>
      </c>
      <c r="AC21" s="9">
        <v>27</v>
      </c>
      <c r="AD21" s="35"/>
      <c r="AE21" t="str">
        <f>B29</f>
        <v>school nurses</v>
      </c>
      <c r="AF21" s="13">
        <f>S29</f>
        <v>3</v>
      </c>
    </row>
    <row r="22" spans="2:32" x14ac:dyDescent="0.2">
      <c r="B22" s="27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D22" s="36"/>
    </row>
    <row r="23" spans="2:32" ht="14.25" x14ac:dyDescent="0.2">
      <c r="B23" s="27" t="s">
        <v>17</v>
      </c>
      <c r="D23" s="9">
        <v>6</v>
      </c>
      <c r="E23" s="9">
        <v>6</v>
      </c>
      <c r="F23" s="9">
        <v>6</v>
      </c>
      <c r="G23" s="9">
        <v>6</v>
      </c>
      <c r="H23" s="9">
        <v>6</v>
      </c>
      <c r="I23" s="9">
        <v>6</v>
      </c>
      <c r="J23" s="9">
        <v>7</v>
      </c>
      <c r="K23" s="9">
        <v>8</v>
      </c>
      <c r="L23" s="9">
        <v>8</v>
      </c>
      <c r="M23" s="9">
        <v>9</v>
      </c>
      <c r="N23" s="9">
        <v>10</v>
      </c>
      <c r="O23" s="9">
        <v>10</v>
      </c>
      <c r="P23" s="9">
        <v>10</v>
      </c>
      <c r="Q23" s="9">
        <v>10</v>
      </c>
      <c r="R23" s="9">
        <v>11</v>
      </c>
      <c r="S23" s="9">
        <v>11</v>
      </c>
      <c r="T23" s="9">
        <v>11</v>
      </c>
      <c r="U23" s="9">
        <v>12</v>
      </c>
      <c r="V23" s="9">
        <v>20</v>
      </c>
      <c r="W23" s="9">
        <v>20</v>
      </c>
      <c r="X23" s="9">
        <v>20</v>
      </c>
      <c r="Y23" s="9">
        <v>19</v>
      </c>
      <c r="Z23" s="9">
        <v>8</v>
      </c>
      <c r="AA23" s="9">
        <v>8</v>
      </c>
      <c r="AB23" s="9">
        <v>8</v>
      </c>
      <c r="AC23" s="9">
        <v>10</v>
      </c>
      <c r="AD23" s="35"/>
    </row>
    <row r="24" spans="2:32" x14ac:dyDescent="0.2">
      <c r="B24" s="27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D24" s="36"/>
    </row>
    <row r="25" spans="2:32" x14ac:dyDescent="0.2">
      <c r="B25" s="27" t="s">
        <v>18</v>
      </c>
      <c r="D25" s="9">
        <v>30</v>
      </c>
      <c r="E25" s="9">
        <v>30</v>
      </c>
      <c r="F25" s="9">
        <v>33</v>
      </c>
      <c r="G25" s="9">
        <v>34</v>
      </c>
      <c r="H25" s="9">
        <v>35</v>
      </c>
      <c r="I25" s="9">
        <v>38</v>
      </c>
      <c r="J25" s="9">
        <v>38</v>
      </c>
      <c r="K25" s="9">
        <v>38</v>
      </c>
      <c r="L25" s="9">
        <v>39</v>
      </c>
      <c r="M25" s="9">
        <v>39</v>
      </c>
      <c r="N25" s="9">
        <v>36</v>
      </c>
      <c r="O25" s="9">
        <v>38</v>
      </c>
      <c r="P25" s="9">
        <v>38</v>
      </c>
      <c r="Q25" s="9">
        <v>39</v>
      </c>
      <c r="R25" s="9">
        <v>39</v>
      </c>
      <c r="S25" s="9">
        <v>39</v>
      </c>
      <c r="T25" s="9">
        <v>39</v>
      </c>
      <c r="U25" s="9">
        <v>43</v>
      </c>
      <c r="V25" s="9">
        <v>53</v>
      </c>
      <c r="W25" s="9">
        <v>53</v>
      </c>
      <c r="X25" s="9">
        <v>54</v>
      </c>
      <c r="Y25" s="9">
        <v>41</v>
      </c>
      <c r="Z25" s="9">
        <v>40</v>
      </c>
      <c r="AA25" s="9">
        <v>36</v>
      </c>
      <c r="AB25" s="9">
        <v>42</v>
      </c>
      <c r="AC25" s="9">
        <v>45</v>
      </c>
      <c r="AD25" s="35"/>
    </row>
    <row r="26" spans="2:32" x14ac:dyDescent="0.2">
      <c r="B26" s="27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D26" s="36"/>
    </row>
    <row r="27" spans="2:32" x14ac:dyDescent="0.2">
      <c r="B27" s="27" t="s">
        <v>19</v>
      </c>
      <c r="D27" s="9">
        <v>6</v>
      </c>
      <c r="E27" s="9">
        <v>6</v>
      </c>
      <c r="F27" s="9">
        <v>6</v>
      </c>
      <c r="G27" s="9">
        <v>6</v>
      </c>
      <c r="H27" s="9">
        <v>6</v>
      </c>
      <c r="I27" s="9">
        <v>6</v>
      </c>
      <c r="J27" s="9">
        <v>6</v>
      </c>
      <c r="K27" s="9">
        <v>6</v>
      </c>
      <c r="L27" s="9">
        <v>6</v>
      </c>
      <c r="M27" s="9">
        <v>5</v>
      </c>
      <c r="N27" s="9">
        <v>5</v>
      </c>
      <c r="O27" s="9">
        <v>5</v>
      </c>
      <c r="P27" s="9">
        <v>5</v>
      </c>
      <c r="Q27" s="9">
        <v>5</v>
      </c>
      <c r="R27" s="9">
        <v>5</v>
      </c>
      <c r="S27" s="9">
        <v>5</v>
      </c>
      <c r="T27" s="9">
        <v>5</v>
      </c>
      <c r="U27" s="9">
        <v>6</v>
      </c>
      <c r="V27" s="9">
        <v>7</v>
      </c>
      <c r="W27" s="9">
        <v>6</v>
      </c>
      <c r="X27" s="9">
        <v>7</v>
      </c>
      <c r="Y27" s="9">
        <v>10</v>
      </c>
      <c r="Z27" s="9">
        <v>6</v>
      </c>
      <c r="AA27" s="9">
        <v>5</v>
      </c>
      <c r="AB27" s="9">
        <v>5</v>
      </c>
      <c r="AC27" s="9">
        <v>6</v>
      </c>
      <c r="AD27" s="35"/>
    </row>
    <row r="28" spans="2:32" x14ac:dyDescent="0.2">
      <c r="B28" s="27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 t="s">
        <v>20</v>
      </c>
      <c r="Q28" s="9"/>
      <c r="R28" s="9"/>
      <c r="S28" s="9"/>
      <c r="T28" s="9"/>
      <c r="U28" s="9"/>
      <c r="V28" s="9"/>
      <c r="W28" s="9"/>
      <c r="X28" s="9"/>
      <c r="Y28" s="9"/>
      <c r="Z28" s="9"/>
      <c r="AD28" s="36"/>
    </row>
    <row r="29" spans="2:32" x14ac:dyDescent="0.2">
      <c r="B29" s="27" t="s">
        <v>21</v>
      </c>
      <c r="D29" s="9">
        <v>1</v>
      </c>
      <c r="E29" s="9">
        <v>1</v>
      </c>
      <c r="F29" s="9">
        <v>2</v>
      </c>
      <c r="G29" s="9">
        <v>2</v>
      </c>
      <c r="H29" s="9">
        <v>2</v>
      </c>
      <c r="I29" s="9">
        <v>2</v>
      </c>
      <c r="J29" s="9">
        <v>3</v>
      </c>
      <c r="K29" s="9">
        <v>3</v>
      </c>
      <c r="L29" s="9">
        <v>3</v>
      </c>
      <c r="M29" s="9">
        <v>3</v>
      </c>
      <c r="N29" s="9">
        <v>3</v>
      </c>
      <c r="O29" s="9">
        <v>3</v>
      </c>
      <c r="P29" s="9">
        <v>3</v>
      </c>
      <c r="Q29" s="9">
        <v>3</v>
      </c>
      <c r="R29" s="9">
        <v>3</v>
      </c>
      <c r="S29" s="9">
        <v>3</v>
      </c>
      <c r="T29" s="9">
        <v>3</v>
      </c>
      <c r="U29" s="9">
        <v>3</v>
      </c>
      <c r="V29" s="9">
        <v>4</v>
      </c>
      <c r="W29" s="9">
        <v>4</v>
      </c>
      <c r="X29" s="9">
        <v>4</v>
      </c>
      <c r="Y29" s="9">
        <v>4</v>
      </c>
      <c r="Z29" s="9">
        <v>3</v>
      </c>
      <c r="AA29" s="9">
        <v>3</v>
      </c>
      <c r="AB29" s="9">
        <v>3</v>
      </c>
      <c r="AC29" s="9">
        <v>4</v>
      </c>
      <c r="AD29" s="35"/>
    </row>
    <row r="30" spans="2:32" x14ac:dyDescent="0.2"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AD30" s="36"/>
    </row>
    <row r="31" spans="2:32" x14ac:dyDescent="0.2">
      <c r="B31" t="s">
        <v>22</v>
      </c>
      <c r="D31" s="9">
        <f t="shared" ref="D31:R31" si="0">SUM(D19:D29)</f>
        <v>82</v>
      </c>
      <c r="E31" s="9">
        <f t="shared" si="0"/>
        <v>82</v>
      </c>
      <c r="F31" s="9">
        <f t="shared" si="0"/>
        <v>94</v>
      </c>
      <c r="G31" s="9">
        <f t="shared" si="0"/>
        <v>97</v>
      </c>
      <c r="H31" s="9">
        <f t="shared" si="0"/>
        <v>105</v>
      </c>
      <c r="I31" s="9">
        <f t="shared" si="0"/>
        <v>108</v>
      </c>
      <c r="J31" s="9">
        <f t="shared" si="0"/>
        <v>110</v>
      </c>
      <c r="K31" s="9">
        <f t="shared" si="0"/>
        <v>115</v>
      </c>
      <c r="L31" s="9">
        <f t="shared" si="0"/>
        <v>121</v>
      </c>
      <c r="M31" s="9">
        <f t="shared" si="0"/>
        <v>124</v>
      </c>
      <c r="N31" s="9">
        <f t="shared" si="0"/>
        <v>121</v>
      </c>
      <c r="O31" s="9">
        <f t="shared" si="0"/>
        <v>137</v>
      </c>
      <c r="P31" s="9">
        <f t="shared" si="0"/>
        <v>138</v>
      </c>
      <c r="Q31" s="9">
        <f t="shared" si="0"/>
        <v>142</v>
      </c>
      <c r="R31" s="9">
        <f t="shared" si="0"/>
        <v>144</v>
      </c>
      <c r="S31" s="9">
        <f t="shared" ref="S31:AC31" si="1">SUM(S19:S29)</f>
        <v>144</v>
      </c>
      <c r="T31" s="9">
        <f t="shared" si="1"/>
        <v>148</v>
      </c>
      <c r="U31" s="9">
        <f t="shared" si="1"/>
        <v>175</v>
      </c>
      <c r="V31" s="9">
        <f t="shared" si="1"/>
        <v>225</v>
      </c>
      <c r="W31" s="9">
        <f t="shared" si="1"/>
        <v>253</v>
      </c>
      <c r="X31" s="9">
        <f t="shared" si="1"/>
        <v>268</v>
      </c>
      <c r="Y31" s="9">
        <f t="shared" si="1"/>
        <v>250</v>
      </c>
      <c r="Z31" s="9">
        <f t="shared" si="1"/>
        <v>230</v>
      </c>
      <c r="AA31" s="9">
        <f t="shared" si="1"/>
        <v>226</v>
      </c>
      <c r="AB31" s="9">
        <f t="shared" si="1"/>
        <v>226</v>
      </c>
      <c r="AC31" s="9">
        <f t="shared" si="1"/>
        <v>232</v>
      </c>
      <c r="AD31" s="35"/>
    </row>
    <row r="32" spans="2:32" x14ac:dyDescent="0.2"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B32" s="9"/>
      <c r="AD32" s="36"/>
    </row>
    <row r="33" spans="1:30" ht="14.25" x14ac:dyDescent="0.2">
      <c r="B33" t="s">
        <v>23</v>
      </c>
      <c r="D33" s="9">
        <v>8</v>
      </c>
      <c r="E33" s="9">
        <v>8</v>
      </c>
      <c r="F33" s="9">
        <v>17</v>
      </c>
      <c r="G33" s="9">
        <v>20</v>
      </c>
      <c r="H33" s="9">
        <v>24</v>
      </c>
      <c r="I33" s="9">
        <v>29</v>
      </c>
      <c r="J33" s="9">
        <v>29</v>
      </c>
      <c r="K33" s="9">
        <v>37</v>
      </c>
      <c r="L33" s="9">
        <v>42</v>
      </c>
      <c r="M33" s="9">
        <v>47</v>
      </c>
      <c r="N33" s="9">
        <v>53</v>
      </c>
      <c r="O33" s="9">
        <v>54</v>
      </c>
      <c r="P33" s="9">
        <v>60</v>
      </c>
      <c r="Q33" s="9">
        <v>60</v>
      </c>
      <c r="R33" s="9">
        <v>61</v>
      </c>
      <c r="S33" s="9">
        <v>61</v>
      </c>
      <c r="T33" s="9">
        <v>63</v>
      </c>
      <c r="U33" s="9">
        <v>80</v>
      </c>
      <c r="V33" s="9">
        <v>146</v>
      </c>
      <c r="W33" s="9">
        <v>234</v>
      </c>
      <c r="X33" s="9">
        <v>278</v>
      </c>
      <c r="Y33" s="9">
        <v>290</v>
      </c>
      <c r="Z33" s="9">
        <v>226</v>
      </c>
      <c r="AA33" s="9">
        <v>232</v>
      </c>
      <c r="AB33" s="9">
        <v>236</v>
      </c>
      <c r="AC33" s="9">
        <v>235</v>
      </c>
      <c r="AD33" s="37"/>
    </row>
    <row r="34" spans="1:30" x14ac:dyDescent="0.2"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B34" s="9"/>
      <c r="AD34" s="39"/>
    </row>
    <row r="35" spans="1:30" s="29" customFormat="1" x14ac:dyDescent="0.2">
      <c r="B35" s="29" t="s">
        <v>24</v>
      </c>
      <c r="D35" s="42">
        <f t="shared" ref="D35:R35" si="2">D33+D31+D15+D13</f>
        <v>111</v>
      </c>
      <c r="E35" s="42">
        <f t="shared" si="2"/>
        <v>115</v>
      </c>
      <c r="F35" s="42">
        <f t="shared" si="2"/>
        <v>137</v>
      </c>
      <c r="G35" s="42">
        <f t="shared" si="2"/>
        <v>143</v>
      </c>
      <c r="H35" s="42">
        <f t="shared" si="2"/>
        <v>159</v>
      </c>
      <c r="I35" s="42">
        <f t="shared" si="2"/>
        <v>173</v>
      </c>
      <c r="J35" s="42">
        <f t="shared" si="2"/>
        <v>178</v>
      </c>
      <c r="K35" s="42">
        <f t="shared" si="2"/>
        <v>194</v>
      </c>
      <c r="L35" s="42">
        <f t="shared" si="2"/>
        <v>207</v>
      </c>
      <c r="M35" s="42">
        <f t="shared" si="2"/>
        <v>219</v>
      </c>
      <c r="N35" s="42">
        <f t="shared" si="2"/>
        <v>224</v>
      </c>
      <c r="O35" s="42">
        <f t="shared" si="2"/>
        <v>246</v>
      </c>
      <c r="P35" s="42">
        <f t="shared" si="2"/>
        <v>255</v>
      </c>
      <c r="Q35" s="42">
        <f t="shared" si="2"/>
        <v>262</v>
      </c>
      <c r="R35" s="42">
        <f t="shared" si="2"/>
        <v>264</v>
      </c>
      <c r="S35" s="42">
        <f t="shared" ref="S35:AC35" si="3">S33+S31+S15+S13</f>
        <v>265</v>
      </c>
      <c r="T35" s="42">
        <f>T33+T31+T15+T13</f>
        <v>277</v>
      </c>
      <c r="U35" s="42">
        <f t="shared" si="3"/>
        <v>339</v>
      </c>
      <c r="V35" s="42">
        <f t="shared" si="3"/>
        <v>462</v>
      </c>
      <c r="W35" s="42">
        <f t="shared" si="3"/>
        <v>582</v>
      </c>
      <c r="X35" s="42">
        <f t="shared" si="3"/>
        <v>644</v>
      </c>
      <c r="Y35" s="42">
        <f t="shared" si="3"/>
        <v>637</v>
      </c>
      <c r="Z35" s="42">
        <f t="shared" si="3"/>
        <v>546</v>
      </c>
      <c r="AA35" s="42">
        <f t="shared" si="3"/>
        <v>553</v>
      </c>
      <c r="AB35" s="42">
        <f t="shared" si="3"/>
        <v>554</v>
      </c>
      <c r="AC35" s="42">
        <f t="shared" si="3"/>
        <v>562</v>
      </c>
      <c r="AD35" s="43"/>
    </row>
    <row r="36" spans="1:30" x14ac:dyDescent="0.2">
      <c r="B36" s="3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AD36" s="39"/>
    </row>
    <row r="37" spans="1:30" x14ac:dyDescent="0.2">
      <c r="B37" s="3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AD37" s="39"/>
    </row>
    <row r="38" spans="1:30" x14ac:dyDescent="0.2"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2"/>
      <c r="V38" s="12"/>
      <c r="W38" s="12"/>
      <c r="X38" s="5"/>
      <c r="Y38" s="5"/>
      <c r="Z38" s="28" t="s">
        <v>25</v>
      </c>
      <c r="AA38" s="5"/>
      <c r="AB38" s="5"/>
      <c r="AC38" s="5"/>
      <c r="AD38" s="39"/>
    </row>
    <row r="39" spans="1:30" x14ac:dyDescent="0.2"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AD39" s="39"/>
    </row>
    <row r="40" spans="1:30" x14ac:dyDescent="0.2">
      <c r="B40" t="s">
        <v>12</v>
      </c>
      <c r="D40" s="8">
        <f>D13/D47</f>
        <v>1.070000563158191</v>
      </c>
      <c r="E40" s="8">
        <f>E13/E47</f>
        <v>1.0767160161507403</v>
      </c>
      <c r="F40" s="8">
        <f>F13/F47</f>
        <v>1.0588173010746995</v>
      </c>
      <c r="G40" s="8">
        <f t="shared" ref="G40:R40" si="4">G13/G47</f>
        <v>1.0104071940992219</v>
      </c>
      <c r="H40" s="8">
        <f t="shared" si="4"/>
        <v>1.1684518013631937</v>
      </c>
      <c r="I40" s="8">
        <f t="shared" si="4"/>
        <v>1.4215314632297196</v>
      </c>
      <c r="J40" s="8">
        <f t="shared" si="4"/>
        <v>1.4388489208633093</v>
      </c>
      <c r="K40" s="8">
        <f t="shared" si="4"/>
        <v>1.4791612285739144</v>
      </c>
      <c r="L40" s="8">
        <f t="shared" si="4"/>
        <v>1.4371945961483183</v>
      </c>
      <c r="M40" s="8">
        <f t="shared" si="4"/>
        <v>1.5178050204319906</v>
      </c>
      <c r="N40" s="8">
        <f t="shared" si="4"/>
        <v>1.5573436167451518</v>
      </c>
      <c r="O40" s="8">
        <f t="shared" si="4"/>
        <v>1.5692428403295409</v>
      </c>
      <c r="P40" s="8">
        <f t="shared" si="4"/>
        <v>1.5695373276920976</v>
      </c>
      <c r="Q40" s="8">
        <f t="shared" si="4"/>
        <v>1.5625508642859467</v>
      </c>
      <c r="R40" s="8">
        <f t="shared" si="4"/>
        <v>1.4719238357708808</v>
      </c>
      <c r="S40" s="8">
        <v>1.4</v>
      </c>
      <c r="T40" s="8">
        <v>1.5</v>
      </c>
      <c r="U40" s="8">
        <v>1.9</v>
      </c>
      <c r="V40" s="8">
        <v>2</v>
      </c>
      <c r="W40" s="8">
        <v>1.9</v>
      </c>
      <c r="X40" s="8">
        <f t="shared" ref="X40:AC40" si="5">X13/X47</f>
        <v>2.0588235294117649</v>
      </c>
      <c r="Y40" s="8">
        <f t="shared" si="5"/>
        <v>1.8854415274463008</v>
      </c>
      <c r="Z40" s="8">
        <f t="shared" si="5"/>
        <v>1.7207701609152637</v>
      </c>
      <c r="AA40" s="8">
        <f t="shared" si="5"/>
        <v>1.7216382747372236</v>
      </c>
      <c r="AB40" s="8">
        <f t="shared" si="5"/>
        <v>2.036323610346725</v>
      </c>
      <c r="AC40" s="8">
        <f t="shared" si="5"/>
        <v>1.4485847707995805</v>
      </c>
      <c r="AD40" s="40"/>
    </row>
    <row r="41" spans="1:30" x14ac:dyDescent="0.2"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AD41" s="39"/>
    </row>
    <row r="42" spans="1:30" x14ac:dyDescent="0.2">
      <c r="B42" t="s">
        <v>14</v>
      </c>
      <c r="D42" s="8">
        <f>D31/D47</f>
        <v>4.6178971673142986</v>
      </c>
      <c r="E42" s="8">
        <f>E31/E47</f>
        <v>4.4145356662180353</v>
      </c>
      <c r="F42" s="8">
        <f>F31/F47</f>
        <v>4.9764413150510878</v>
      </c>
      <c r="G42" s="8">
        <f t="shared" ref="G42:Q42" si="6">G31/G47</f>
        <v>4.9004748913812266</v>
      </c>
      <c r="H42" s="8">
        <f t="shared" si="6"/>
        <v>5.1119766309639729</v>
      </c>
      <c r="I42" s="8">
        <f t="shared" si="6"/>
        <v>5.1175132676269905</v>
      </c>
      <c r="J42" s="8">
        <f t="shared" si="6"/>
        <v>5.1055929449988389</v>
      </c>
      <c r="K42" s="8">
        <f t="shared" si="6"/>
        <v>5.0030453319411814</v>
      </c>
      <c r="L42" s="8">
        <f t="shared" si="6"/>
        <v>4.9685870323984718</v>
      </c>
      <c r="M42" s="8">
        <f t="shared" si="6"/>
        <v>4.8258416034247906</v>
      </c>
      <c r="N42" s="8">
        <f t="shared" si="6"/>
        <v>4.486632800622937</v>
      </c>
      <c r="O42" s="8">
        <f t="shared" si="6"/>
        <v>4.886051571026071</v>
      </c>
      <c r="P42" s="8">
        <f t="shared" si="6"/>
        <v>4.7086119830762936</v>
      </c>
      <c r="Q42" s="8">
        <f t="shared" si="6"/>
        <v>4.6225463068459254</v>
      </c>
      <c r="R42" s="8">
        <v>4.5</v>
      </c>
      <c r="S42" s="8">
        <v>4.3</v>
      </c>
      <c r="T42" s="8">
        <v>4.2</v>
      </c>
      <c r="U42" s="8">
        <v>4.8</v>
      </c>
      <c r="V42" s="8">
        <v>5.9</v>
      </c>
      <c r="W42" s="8">
        <v>6.3</v>
      </c>
      <c r="X42" s="8">
        <v>6.1</v>
      </c>
      <c r="Y42" s="8">
        <v>6</v>
      </c>
      <c r="Z42" s="8">
        <f>Z31/Z47</f>
        <v>5.3483396893312252</v>
      </c>
      <c r="AA42" s="8">
        <f>AA31/AA47</f>
        <v>5.1196085538238494</v>
      </c>
      <c r="AB42" s="8">
        <f>AB31/AB47</f>
        <v>6.2190423775454038</v>
      </c>
      <c r="AC42" s="8">
        <f>AC31/AC47</f>
        <v>4.4219956161250353</v>
      </c>
      <c r="AD42" s="40"/>
    </row>
    <row r="43" spans="1:30" x14ac:dyDescent="0.2"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AD43" s="39"/>
    </row>
    <row r="44" spans="1:30" x14ac:dyDescent="0.2">
      <c r="B44" t="s">
        <v>26</v>
      </c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AD44" s="39"/>
    </row>
    <row r="45" spans="1:30" x14ac:dyDescent="0.2">
      <c r="B45" t="s">
        <v>27</v>
      </c>
      <c r="D45" s="8">
        <f>D35/D47</f>
        <v>6.251055921608379</v>
      </c>
      <c r="E45" s="8">
        <f>E35/E47</f>
        <v>6.1911170928667563</v>
      </c>
      <c r="F45" s="8">
        <f>F35/F47</f>
        <v>7.2528985123616918</v>
      </c>
      <c r="G45" s="8">
        <f t="shared" ref="G45:V45" si="7">G35/G47</f>
        <v>7.2244114378094366</v>
      </c>
      <c r="H45" s="8">
        <f t="shared" si="7"/>
        <v>7.7409931840311588</v>
      </c>
      <c r="I45" s="8">
        <f t="shared" si="7"/>
        <v>8.1974981046247155</v>
      </c>
      <c r="J45" s="8">
        <f t="shared" si="7"/>
        <v>8.2617776746344855</v>
      </c>
      <c r="K45" s="8">
        <f t="shared" si="7"/>
        <v>8.439919951274689</v>
      </c>
      <c r="L45" s="8">
        <f t="shared" si="7"/>
        <v>8.4999794686486254</v>
      </c>
      <c r="M45" s="8">
        <f t="shared" si="7"/>
        <v>8.5230589608873313</v>
      </c>
      <c r="N45" s="8">
        <f t="shared" si="7"/>
        <v>8.3058326226408088</v>
      </c>
      <c r="O45" s="8">
        <f t="shared" si="7"/>
        <v>8.7734940618424329</v>
      </c>
      <c r="P45" s="8">
        <f t="shared" si="7"/>
        <v>8.700696055684455</v>
      </c>
      <c r="Q45" s="8">
        <f t="shared" si="7"/>
        <v>8.5289234675607926</v>
      </c>
      <c r="R45" s="8">
        <f t="shared" si="7"/>
        <v>8.2678275030534589</v>
      </c>
      <c r="S45" s="8">
        <f t="shared" si="7"/>
        <v>7.9503180127205084</v>
      </c>
      <c r="T45" s="8">
        <f t="shared" si="7"/>
        <v>7.8693181818181808</v>
      </c>
      <c r="U45" s="8">
        <f t="shared" si="7"/>
        <v>9.2622950819672134</v>
      </c>
      <c r="V45" s="8">
        <f t="shared" si="7"/>
        <v>12.03125</v>
      </c>
      <c r="W45" s="8">
        <f t="shared" ref="W45:AC45" si="8">W35/W47</f>
        <v>14.696969696969697</v>
      </c>
      <c r="X45" s="8">
        <f t="shared" si="8"/>
        <v>15.784313725490197</v>
      </c>
      <c r="Y45" s="8">
        <f t="shared" si="8"/>
        <v>15.202863961813843</v>
      </c>
      <c r="Z45" s="8">
        <f t="shared" si="8"/>
        <v>12.696493349455865</v>
      </c>
      <c r="AA45" s="8">
        <f t="shared" si="8"/>
        <v>12.527183762232694</v>
      </c>
      <c r="AB45" s="8">
        <f t="shared" si="8"/>
        <v>15.244909190974132</v>
      </c>
      <c r="AC45" s="8">
        <f t="shared" si="8"/>
        <v>10.711903173544266</v>
      </c>
      <c r="AD45" s="40"/>
    </row>
    <row r="46" spans="1:30" outlineLevel="1" x14ac:dyDescent="0.2"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AD46" s="39"/>
    </row>
    <row r="47" spans="1:30" outlineLevel="1" x14ac:dyDescent="0.2">
      <c r="B47" t="s">
        <v>54</v>
      </c>
      <c r="D47" s="8">
        <f>'[1].01'!$C$22/1000</f>
        <v>17.757000000000001</v>
      </c>
      <c r="E47" s="8">
        <f>'[1].01'!$C$23/1000</f>
        <v>18.574999999999999</v>
      </c>
      <c r="F47" s="8">
        <f>'[1].01'!$C$24/1000</f>
        <v>18.888999999999999</v>
      </c>
      <c r="G47" s="8">
        <f>'[1].01'!$C$25/1000</f>
        <v>19.794</v>
      </c>
      <c r="H47" s="8">
        <f>'[1].01'!$C$26/1000</f>
        <v>20.54</v>
      </c>
      <c r="I47" s="8">
        <f>'[1].01'!$C$27/1000</f>
        <v>21.103999999999999</v>
      </c>
      <c r="J47" s="8">
        <f>'[1].01'!$C$28/1000</f>
        <v>21.545000000000002</v>
      </c>
      <c r="K47" s="8">
        <f>'[1].01'!$C$29/1000</f>
        <v>22.986000000000001</v>
      </c>
      <c r="L47" s="8">
        <f>'[1].01'!$C$30/1000</f>
        <v>24.353000000000002</v>
      </c>
      <c r="M47" s="8">
        <f>'[1].01'!$C$31/1000</f>
        <v>25.695</v>
      </c>
      <c r="N47" s="8">
        <f>'[1].01'!$C$32/1000</f>
        <v>26.969000000000001</v>
      </c>
      <c r="O47" s="8">
        <f>'[1].01'!$C$33/1000</f>
        <v>28.039000000000001</v>
      </c>
      <c r="P47" s="8">
        <f>'[1].01'!$C$34/1000</f>
        <v>29.308</v>
      </c>
      <c r="Q47" s="8">
        <f>'[1].01'!$C$35/1000</f>
        <v>30.719000000000001</v>
      </c>
      <c r="R47" s="8">
        <f>'[1].01'!$C$36/1000</f>
        <v>31.931000000000001</v>
      </c>
      <c r="S47" s="8">
        <f>'[1].01'!$C$37/1000</f>
        <v>33.332000000000001</v>
      </c>
      <c r="T47" s="8">
        <f>'[1].01'!$C$38/1000</f>
        <v>35.200000000000003</v>
      </c>
      <c r="U47" s="8">
        <f>'[1].01'!$C$39/1000</f>
        <v>36.6</v>
      </c>
      <c r="V47" s="8">
        <f>'[1].01'!$C$40/1000</f>
        <v>38.4</v>
      </c>
      <c r="W47" s="8">
        <f>'[1].01'!$C$41/1000</f>
        <v>39.6</v>
      </c>
      <c r="X47" s="8">
        <f>'[1].01'!$C$42/1000</f>
        <v>40.799999999999997</v>
      </c>
      <c r="Y47" s="8">
        <f>'[1].01'!$C$43/1000</f>
        <v>41.9</v>
      </c>
      <c r="Z47" s="8">
        <f>'[1].01'!$C$44/1000</f>
        <v>43.003999999999998</v>
      </c>
      <c r="AA47" s="8">
        <f>'[1].01'!$C$45/1000</f>
        <v>44.143999999999998</v>
      </c>
      <c r="AB47" s="44">
        <f>'[1].01'!$C$46/1000</f>
        <v>36.340000000000003</v>
      </c>
      <c r="AC47" s="8">
        <f>'[1].01'!$C$47/1000</f>
        <v>52.465000000000003</v>
      </c>
      <c r="AD47" s="40"/>
    </row>
    <row r="48" spans="1:30" x14ac:dyDescent="0.2">
      <c r="A48" s="22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22"/>
    </row>
    <row r="49" spans="1:30" x14ac:dyDescent="0.2">
      <c r="AD49" s="22"/>
    </row>
    <row r="50" spans="1:30" x14ac:dyDescent="0.2">
      <c r="B50" s="3" t="s">
        <v>70</v>
      </c>
      <c r="AD50" s="22"/>
    </row>
    <row r="51" spans="1:30" ht="14.25" x14ac:dyDescent="0.2">
      <c r="A51" s="41">
        <v>1</v>
      </c>
      <c r="B51" t="s">
        <v>28</v>
      </c>
      <c r="AD51" s="22"/>
    </row>
    <row r="52" spans="1:30" ht="14.25" x14ac:dyDescent="0.2">
      <c r="A52" s="41">
        <v>2</v>
      </c>
      <c r="B52" t="s">
        <v>29</v>
      </c>
    </row>
    <row r="53" spans="1:30" ht="14.25" x14ac:dyDescent="0.2">
      <c r="A53" s="41">
        <v>3</v>
      </c>
      <c r="B53" t="s">
        <v>30</v>
      </c>
    </row>
    <row r="54" spans="1:30" ht="14.25" x14ac:dyDescent="0.2">
      <c r="A54" s="41">
        <v>4</v>
      </c>
      <c r="B54" t="s">
        <v>31</v>
      </c>
    </row>
    <row r="55" spans="1:30" ht="14.25" x14ac:dyDescent="0.2">
      <c r="A55" s="41">
        <v>5</v>
      </c>
      <c r="B55" t="s">
        <v>51</v>
      </c>
    </row>
    <row r="56" spans="1:30" x14ac:dyDescent="0.2">
      <c r="B56" t="s">
        <v>52</v>
      </c>
    </row>
    <row r="58" spans="1:30" x14ac:dyDescent="0.2">
      <c r="B58" s="34" t="s">
        <v>53</v>
      </c>
    </row>
    <row r="67" spans="1:29" x14ac:dyDescent="0.2"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</row>
    <row r="68" spans="1:29" x14ac:dyDescent="0.2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30"/>
      <c r="AB68" s="30"/>
    </row>
    <row r="69" spans="1:29" s="31" customFormat="1" ht="9" customHeight="1" x14ac:dyDescent="0.2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</row>
    <row r="70" spans="1:29" x14ac:dyDescent="0.2">
      <c r="A70" s="151">
        <f>'4.01'!B70+1</f>
        <v>1</v>
      </c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  <c r="R70" s="151"/>
      <c r="S70" s="151"/>
      <c r="T70" s="151"/>
      <c r="U70" s="151"/>
      <c r="V70" s="151"/>
      <c r="W70" s="151"/>
      <c r="X70" s="151"/>
      <c r="Y70" s="151"/>
      <c r="Z70" s="151"/>
      <c r="AA70" s="151"/>
      <c r="AB70" s="151"/>
      <c r="AC70" s="151"/>
    </row>
  </sheetData>
  <mergeCells count="3">
    <mergeCell ref="A70:AC70"/>
    <mergeCell ref="B8:AC8"/>
    <mergeCell ref="Y4:AC4"/>
  </mergeCells>
  <phoneticPr fontId="5" type="noConversion"/>
  <printOptions horizontalCentered="1"/>
  <pageMargins left="1" right="1" top="1" bottom="1" header="0.5" footer="0.5"/>
  <pageSetup scale="75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PhotoEd.3" shapeId="3073" r:id="rId4">
          <objectPr defaultSize="0" autoPict="0" r:id="rId5">
            <anchor moveWithCells="1" sizeWithCells="1">
              <from>
                <xdr:col>0</xdr:col>
                <xdr:colOff>0</xdr:colOff>
                <xdr:row>1</xdr:row>
                <xdr:rowOff>0</xdr:rowOff>
              </from>
              <to>
                <xdr:col>1</xdr:col>
                <xdr:colOff>638175</xdr:colOff>
                <xdr:row>3</xdr:row>
                <xdr:rowOff>123825</xdr:rowOff>
              </to>
            </anchor>
          </objectPr>
        </oleObject>
      </mc:Choice>
      <mc:Fallback>
        <oleObject progId="MSPhotoEd.3" shapeId="307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B4:M67"/>
  <sheetViews>
    <sheetView zoomScaleNormal="100" zoomScaleSheetLayoutView="100" workbookViewId="0">
      <selection activeCell="I4" sqref="I4"/>
    </sheetView>
  </sheetViews>
  <sheetFormatPr defaultRowHeight="12.75" x14ac:dyDescent="0.2"/>
  <cols>
    <col min="1" max="1" width="9.140625" style="58"/>
    <col min="2" max="2" width="6.7109375" style="58" customWidth="1"/>
    <col min="3" max="3" width="41.42578125" style="58" customWidth="1"/>
    <col min="4" max="4" width="9.28515625" style="58" customWidth="1"/>
    <col min="5" max="5" width="9.28515625" style="58" bestFit="1" customWidth="1"/>
    <col min="6" max="10" width="9.28515625" style="58" customWidth="1"/>
    <col min="11" max="11" width="10.5703125" style="58" customWidth="1"/>
    <col min="12" max="16384" width="9.140625" style="58"/>
  </cols>
  <sheetData>
    <row r="4" spans="2:12" ht="15" x14ac:dyDescent="0.25">
      <c r="D4" s="59"/>
      <c r="E4" s="84"/>
      <c r="F4" s="84"/>
      <c r="G4" s="84"/>
      <c r="H4" s="84"/>
      <c r="I4" s="59" t="s">
        <v>223</v>
      </c>
      <c r="J4" s="84"/>
      <c r="L4" s="36"/>
    </row>
    <row r="5" spans="2:12" ht="9" customHeight="1" x14ac:dyDescent="0.2"/>
    <row r="6" spans="2:12" x14ac:dyDescent="0.2">
      <c r="K6" s="85"/>
    </row>
    <row r="7" spans="2:12" x14ac:dyDescent="0.2">
      <c r="E7" s="63"/>
      <c r="F7" s="63"/>
      <c r="G7" s="63"/>
      <c r="H7" s="63"/>
      <c r="I7" s="63"/>
      <c r="J7" s="63"/>
    </row>
    <row r="8" spans="2:12" ht="15.75" x14ac:dyDescent="0.25">
      <c r="B8" s="60" t="s">
        <v>111</v>
      </c>
      <c r="C8" s="61" t="s">
        <v>212</v>
      </c>
      <c r="D8" s="61"/>
      <c r="E8" s="63"/>
      <c r="F8" s="63"/>
      <c r="G8" s="63"/>
      <c r="H8" s="63"/>
      <c r="I8" s="63"/>
      <c r="J8" s="63"/>
    </row>
    <row r="9" spans="2:12" x14ac:dyDescent="0.2">
      <c r="E9" s="63"/>
      <c r="F9" s="63"/>
      <c r="G9" s="63"/>
      <c r="H9" s="63"/>
      <c r="I9" s="63"/>
      <c r="J9" s="63"/>
    </row>
    <row r="10" spans="2:12" x14ac:dyDescent="0.2">
      <c r="D10" s="62"/>
      <c r="E10" s="63"/>
      <c r="F10" s="63"/>
      <c r="G10" s="63"/>
      <c r="H10" s="63"/>
      <c r="I10" s="63"/>
      <c r="J10" s="63"/>
    </row>
    <row r="11" spans="2:12" s="36" customFormat="1" x14ac:dyDescent="0.2">
      <c r="C11" s="86"/>
      <c r="D11" s="87">
        <v>2012</v>
      </c>
      <c r="E11" s="87">
        <v>2013</v>
      </c>
      <c r="F11" s="87">
        <v>2014</v>
      </c>
      <c r="G11" s="87">
        <v>2015</v>
      </c>
      <c r="H11" s="87">
        <v>2016</v>
      </c>
      <c r="I11" s="87">
        <v>2017</v>
      </c>
      <c r="J11" s="88"/>
    </row>
    <row r="12" spans="2:12" s="36" customFormat="1" x14ac:dyDescent="0.2">
      <c r="C12" s="89"/>
      <c r="D12" s="88"/>
      <c r="E12" s="88"/>
      <c r="F12" s="88"/>
      <c r="G12" s="88"/>
      <c r="H12" s="88"/>
      <c r="I12" s="88"/>
      <c r="J12" s="88"/>
    </row>
    <row r="13" spans="2:12" ht="12" customHeight="1" x14ac:dyDescent="0.2">
      <c r="B13" s="63"/>
      <c r="C13" s="90" t="s">
        <v>100</v>
      </c>
      <c r="D13" s="68">
        <f t="shared" ref="D13:G13" si="0">SUM(D14:D17)</f>
        <v>424</v>
      </c>
      <c r="E13" s="68">
        <f t="shared" si="0"/>
        <v>436</v>
      </c>
      <c r="F13" s="68">
        <f t="shared" si="0"/>
        <v>455</v>
      </c>
      <c r="G13" s="68">
        <f t="shared" si="0"/>
        <v>537</v>
      </c>
      <c r="H13" s="68">
        <f>SUM(H14:H17)</f>
        <v>471</v>
      </c>
      <c r="I13" s="91">
        <v>471</v>
      </c>
      <c r="J13" s="68"/>
      <c r="K13" s="92"/>
    </row>
    <row r="14" spans="2:12" x14ac:dyDescent="0.2">
      <c r="C14" s="93" t="s">
        <v>59</v>
      </c>
      <c r="D14" s="94">
        <v>73</v>
      </c>
      <c r="E14" s="94">
        <v>75</v>
      </c>
      <c r="F14" s="94">
        <v>77</v>
      </c>
      <c r="G14" s="94">
        <v>136</v>
      </c>
      <c r="H14" s="94">
        <v>89</v>
      </c>
      <c r="I14" s="63">
        <v>100</v>
      </c>
      <c r="J14" s="94"/>
    </row>
    <row r="15" spans="2:12" x14ac:dyDescent="0.2">
      <c r="C15" s="93" t="s">
        <v>72</v>
      </c>
      <c r="D15" s="94">
        <v>10</v>
      </c>
      <c r="E15" s="94">
        <v>10</v>
      </c>
      <c r="F15" s="94">
        <v>10</v>
      </c>
      <c r="G15" s="94">
        <v>11</v>
      </c>
      <c r="H15" s="94">
        <v>10</v>
      </c>
      <c r="I15" s="63">
        <v>10</v>
      </c>
      <c r="J15" s="94"/>
      <c r="L15" s="76"/>
    </row>
    <row r="16" spans="2:12" x14ac:dyDescent="0.2">
      <c r="C16" s="93" t="s">
        <v>79</v>
      </c>
      <c r="D16" s="94">
        <v>231</v>
      </c>
      <c r="E16" s="94">
        <v>233</v>
      </c>
      <c r="F16" s="94">
        <v>244</v>
      </c>
      <c r="G16" s="94">
        <v>246</v>
      </c>
      <c r="H16" s="94">
        <v>247</v>
      </c>
      <c r="I16" s="63">
        <v>253</v>
      </c>
      <c r="J16" s="94"/>
      <c r="L16" s="76"/>
    </row>
    <row r="17" spans="3:13" x14ac:dyDescent="0.2">
      <c r="C17" s="93" t="s">
        <v>60</v>
      </c>
      <c r="D17" s="94">
        <v>110</v>
      </c>
      <c r="E17" s="94">
        <v>118</v>
      </c>
      <c r="F17" s="94">
        <v>124</v>
      </c>
      <c r="G17" s="94">
        <v>144</v>
      </c>
      <c r="H17" s="94">
        <v>125</v>
      </c>
      <c r="I17" s="63">
        <v>154</v>
      </c>
      <c r="J17" s="94"/>
      <c r="L17" s="76"/>
    </row>
    <row r="18" spans="3:13" hidden="1" x14ac:dyDescent="0.2">
      <c r="C18" s="95" t="s">
        <v>61</v>
      </c>
      <c r="D18" s="94"/>
      <c r="E18" s="94"/>
      <c r="F18" s="94"/>
      <c r="G18" s="94"/>
      <c r="H18" s="94"/>
      <c r="I18" s="63"/>
      <c r="J18" s="94"/>
      <c r="L18" s="76"/>
    </row>
    <row r="19" spans="3:13" x14ac:dyDescent="0.2">
      <c r="C19" s="93"/>
      <c r="D19" s="94"/>
      <c r="E19" s="94"/>
      <c r="F19" s="94"/>
      <c r="G19" s="94"/>
      <c r="H19" s="94"/>
      <c r="I19" s="63"/>
      <c r="J19" s="94"/>
      <c r="L19" s="76"/>
    </row>
    <row r="20" spans="3:13" x14ac:dyDescent="0.2">
      <c r="C20" s="96" t="s">
        <v>101</v>
      </c>
      <c r="D20" s="68">
        <f t="shared" ref="D20:G20" si="1">SUM(D21:D24)</f>
        <v>39</v>
      </c>
      <c r="E20" s="68">
        <f t="shared" si="1"/>
        <v>39</v>
      </c>
      <c r="F20" s="68">
        <f t="shared" si="1"/>
        <v>38</v>
      </c>
      <c r="G20" s="68">
        <f t="shared" si="1"/>
        <v>43</v>
      </c>
      <c r="H20" s="68">
        <f>SUM(H21:H24)</f>
        <v>39</v>
      </c>
      <c r="I20" s="91">
        <v>39</v>
      </c>
      <c r="J20" s="68"/>
      <c r="L20" s="76"/>
    </row>
    <row r="21" spans="3:13" x14ac:dyDescent="0.2">
      <c r="C21" s="93" t="s">
        <v>59</v>
      </c>
      <c r="D21" s="94">
        <v>5</v>
      </c>
      <c r="E21" s="94">
        <v>5</v>
      </c>
      <c r="F21" s="94">
        <v>5</v>
      </c>
      <c r="G21" s="94">
        <v>4</v>
      </c>
      <c r="H21" s="94">
        <v>5</v>
      </c>
      <c r="I21" s="63">
        <v>5</v>
      </c>
      <c r="J21" s="94"/>
      <c r="L21" s="76"/>
    </row>
    <row r="22" spans="3:13" x14ac:dyDescent="0.2">
      <c r="C22" s="93" t="s">
        <v>72</v>
      </c>
      <c r="D22" s="75">
        <v>0</v>
      </c>
      <c r="E22" s="75">
        <v>0</v>
      </c>
      <c r="F22" s="75"/>
      <c r="G22" s="75">
        <v>1</v>
      </c>
      <c r="H22" s="75">
        <v>0</v>
      </c>
      <c r="I22" s="97">
        <v>0</v>
      </c>
      <c r="J22" s="75"/>
      <c r="L22" s="76"/>
    </row>
    <row r="23" spans="3:13" x14ac:dyDescent="0.2">
      <c r="C23" s="93" t="s">
        <v>79</v>
      </c>
      <c r="D23" s="94">
        <v>22</v>
      </c>
      <c r="E23" s="94">
        <v>22</v>
      </c>
      <c r="F23" s="94">
        <v>21</v>
      </c>
      <c r="G23" s="94">
        <v>25</v>
      </c>
      <c r="H23" s="94">
        <v>21</v>
      </c>
      <c r="I23" s="63">
        <v>21</v>
      </c>
      <c r="J23" s="94"/>
    </row>
    <row r="24" spans="3:13" x14ac:dyDescent="0.2">
      <c r="C24" s="93" t="s">
        <v>60</v>
      </c>
      <c r="D24" s="94">
        <v>12</v>
      </c>
      <c r="E24" s="94">
        <v>12</v>
      </c>
      <c r="F24" s="94">
        <v>12</v>
      </c>
      <c r="G24" s="94">
        <v>13</v>
      </c>
      <c r="H24" s="94">
        <v>13</v>
      </c>
      <c r="I24" s="63">
        <v>13</v>
      </c>
      <c r="J24" s="94"/>
    </row>
    <row r="25" spans="3:13" x14ac:dyDescent="0.2">
      <c r="C25" s="96" t="s">
        <v>62</v>
      </c>
      <c r="D25" s="94"/>
      <c r="E25" s="94"/>
      <c r="F25" s="94"/>
      <c r="G25" s="94"/>
      <c r="H25" s="94"/>
      <c r="I25" s="94"/>
      <c r="J25" s="94"/>
    </row>
    <row r="26" spans="3:13" x14ac:dyDescent="0.2">
      <c r="D26" s="94"/>
      <c r="E26" s="94"/>
      <c r="F26" s="94"/>
      <c r="G26" s="94"/>
      <c r="H26" s="94"/>
      <c r="I26" s="94"/>
      <c r="J26" s="94"/>
      <c r="M26" s="98"/>
    </row>
    <row r="27" spans="3:13" x14ac:dyDescent="0.2">
      <c r="C27" s="95" t="s">
        <v>63</v>
      </c>
      <c r="D27" s="94"/>
      <c r="E27" s="94"/>
      <c r="F27" s="94"/>
      <c r="G27" s="94"/>
      <c r="H27" s="94"/>
      <c r="I27" s="94"/>
      <c r="J27" s="94"/>
    </row>
    <row r="28" spans="3:13" x14ac:dyDescent="0.2">
      <c r="C28" s="99" t="s">
        <v>60</v>
      </c>
      <c r="D28" s="100">
        <v>0</v>
      </c>
      <c r="E28" s="100">
        <v>0</v>
      </c>
      <c r="F28" s="100">
        <v>0</v>
      </c>
      <c r="G28" s="100">
        <v>0</v>
      </c>
      <c r="H28" s="100"/>
      <c r="I28" s="100"/>
      <c r="J28" s="100"/>
    </row>
    <row r="29" spans="3:13" x14ac:dyDescent="0.2">
      <c r="C29" s="99"/>
      <c r="D29" s="94"/>
      <c r="E29" s="94"/>
      <c r="F29" s="94"/>
      <c r="G29" s="94"/>
      <c r="H29" s="94"/>
      <c r="I29" s="94"/>
      <c r="J29" s="94"/>
    </row>
    <row r="30" spans="3:13" x14ac:dyDescent="0.2">
      <c r="C30" s="96" t="s">
        <v>64</v>
      </c>
      <c r="D30" s="101">
        <f t="shared" ref="D30:F30" si="2">SUM(D31:D34)</f>
        <v>373</v>
      </c>
      <c r="E30" s="101">
        <f t="shared" si="2"/>
        <v>409</v>
      </c>
      <c r="F30" s="101">
        <f t="shared" si="2"/>
        <v>635</v>
      </c>
      <c r="G30" s="101">
        <f>SUM(G31:G34)</f>
        <v>732</v>
      </c>
      <c r="H30" s="101">
        <f>SUM(H31:H34)</f>
        <v>523</v>
      </c>
      <c r="I30" s="101">
        <v>729</v>
      </c>
      <c r="J30" s="101"/>
      <c r="K30" s="102"/>
    </row>
    <row r="31" spans="3:13" x14ac:dyDescent="0.2">
      <c r="C31" s="93" t="s">
        <v>59</v>
      </c>
      <c r="D31" s="94">
        <v>122</v>
      </c>
      <c r="E31" s="94">
        <v>127</v>
      </c>
      <c r="F31" s="103">
        <v>172</v>
      </c>
      <c r="G31" s="103">
        <v>190</v>
      </c>
      <c r="H31" s="103">
        <v>139</v>
      </c>
      <c r="I31" s="103">
        <v>146</v>
      </c>
      <c r="J31" s="103"/>
    </row>
    <row r="32" spans="3:13" x14ac:dyDescent="0.2">
      <c r="C32" s="93" t="s">
        <v>72</v>
      </c>
      <c r="D32" s="94">
        <v>30</v>
      </c>
      <c r="E32" s="94">
        <v>27</v>
      </c>
      <c r="F32" s="103">
        <v>33</v>
      </c>
      <c r="G32" s="103">
        <v>36</v>
      </c>
      <c r="H32" s="103">
        <v>13</v>
      </c>
      <c r="I32" s="103">
        <v>27</v>
      </c>
      <c r="J32" s="103"/>
    </row>
    <row r="33" spans="3:10" x14ac:dyDescent="0.2">
      <c r="C33" s="93" t="s">
        <v>79</v>
      </c>
      <c r="D33" s="94">
        <v>39</v>
      </c>
      <c r="E33" s="94">
        <v>85</v>
      </c>
      <c r="F33" s="103">
        <v>154</v>
      </c>
      <c r="G33" s="103">
        <v>171</v>
      </c>
      <c r="H33" s="103">
        <v>239</v>
      </c>
      <c r="I33" s="103">
        <v>205</v>
      </c>
      <c r="J33" s="103"/>
    </row>
    <row r="34" spans="3:10" x14ac:dyDescent="0.2">
      <c r="C34" s="93" t="s">
        <v>60</v>
      </c>
      <c r="D34" s="94">
        <v>182</v>
      </c>
      <c r="E34" s="94">
        <v>170</v>
      </c>
      <c r="F34" s="103">
        <v>276</v>
      </c>
      <c r="G34" s="103">
        <v>335</v>
      </c>
      <c r="H34" s="103">
        <v>132</v>
      </c>
      <c r="I34" s="103">
        <v>351</v>
      </c>
      <c r="J34" s="103"/>
    </row>
    <row r="35" spans="3:10" ht="12.75" hidden="1" customHeight="1" x14ac:dyDescent="0.2">
      <c r="C35" s="95" t="s">
        <v>65</v>
      </c>
      <c r="D35" s="94"/>
      <c r="E35" s="94"/>
      <c r="F35" s="104"/>
      <c r="G35" s="104"/>
      <c r="H35" s="104"/>
      <c r="I35" s="104"/>
      <c r="J35" s="104"/>
    </row>
    <row r="36" spans="3:10" ht="12.75" customHeight="1" x14ac:dyDescent="0.2">
      <c r="D36" s="94"/>
      <c r="E36" s="94"/>
      <c r="F36" s="104"/>
      <c r="G36" s="104"/>
      <c r="H36" s="104"/>
      <c r="I36" s="104"/>
      <c r="J36" s="104"/>
    </row>
    <row r="37" spans="3:10" ht="12.75" customHeight="1" x14ac:dyDescent="0.2">
      <c r="C37" s="95" t="s">
        <v>104</v>
      </c>
      <c r="D37" s="101">
        <f t="shared" ref="D37:G37" si="3">D13+D20+D30</f>
        <v>836</v>
      </c>
      <c r="E37" s="101">
        <f t="shared" si="3"/>
        <v>884</v>
      </c>
      <c r="F37" s="101">
        <f t="shared" si="3"/>
        <v>1128</v>
      </c>
      <c r="G37" s="101">
        <f t="shared" si="3"/>
        <v>1312</v>
      </c>
      <c r="H37" s="101">
        <f>H13+H20+H30</f>
        <v>1033</v>
      </c>
      <c r="I37" s="101">
        <v>1239</v>
      </c>
      <c r="J37" s="101"/>
    </row>
    <row r="38" spans="3:10" ht="14.25" x14ac:dyDescent="0.2">
      <c r="C38" s="95"/>
      <c r="D38" s="105"/>
      <c r="E38" s="105"/>
      <c r="F38" s="106"/>
      <c r="G38" s="106"/>
      <c r="H38" s="106"/>
      <c r="I38" s="106"/>
      <c r="J38" s="106"/>
    </row>
    <row r="39" spans="3:10" ht="14.25" x14ac:dyDescent="0.2">
      <c r="C39" s="107" t="s">
        <v>216</v>
      </c>
      <c r="D39" s="105"/>
      <c r="E39" s="105"/>
      <c r="F39" s="106"/>
      <c r="G39" s="106"/>
      <c r="H39" s="106"/>
      <c r="I39" s="106"/>
      <c r="J39" s="106"/>
    </row>
    <row r="40" spans="3:10" x14ac:dyDescent="0.2">
      <c r="C40" s="108" t="s">
        <v>80</v>
      </c>
      <c r="D40" s="103">
        <f t="shared" ref="D40:G40" si="4">D14+D21+D31</f>
        <v>200</v>
      </c>
      <c r="E40" s="103">
        <f t="shared" si="4"/>
        <v>207</v>
      </c>
      <c r="F40" s="103">
        <f t="shared" si="4"/>
        <v>254</v>
      </c>
      <c r="G40" s="103">
        <f t="shared" si="4"/>
        <v>330</v>
      </c>
      <c r="H40" s="103">
        <f>H14+H21+H31</f>
        <v>233</v>
      </c>
      <c r="I40" s="103">
        <v>232</v>
      </c>
      <c r="J40" s="103"/>
    </row>
    <row r="41" spans="3:10" x14ac:dyDescent="0.2">
      <c r="C41" s="109" t="s">
        <v>107</v>
      </c>
      <c r="D41" s="103">
        <f t="shared" ref="D41:G41" si="5">D16+D23+D33</f>
        <v>292</v>
      </c>
      <c r="E41" s="103">
        <f t="shared" si="5"/>
        <v>340</v>
      </c>
      <c r="F41" s="103">
        <f t="shared" si="5"/>
        <v>419</v>
      </c>
      <c r="G41" s="103">
        <f t="shared" si="5"/>
        <v>442</v>
      </c>
      <c r="H41" s="103">
        <f>H16+H23+H33</f>
        <v>507</v>
      </c>
      <c r="I41" s="103">
        <v>454</v>
      </c>
      <c r="J41" s="103"/>
    </row>
    <row r="42" spans="3:10" x14ac:dyDescent="0.2">
      <c r="C42" s="108" t="s">
        <v>81</v>
      </c>
      <c r="D42" s="103">
        <f t="shared" ref="D42:G42" si="6">D15+D32+D22</f>
        <v>40</v>
      </c>
      <c r="E42" s="103">
        <f t="shared" si="6"/>
        <v>37</v>
      </c>
      <c r="F42" s="103">
        <f t="shared" si="6"/>
        <v>43</v>
      </c>
      <c r="G42" s="103">
        <f t="shared" si="6"/>
        <v>48</v>
      </c>
      <c r="H42" s="103">
        <f>H15+H32+H22</f>
        <v>23</v>
      </c>
      <c r="I42" s="103">
        <v>37</v>
      </c>
      <c r="J42" s="103"/>
    </row>
    <row r="43" spans="3:10" x14ac:dyDescent="0.2">
      <c r="C43" s="109" t="s">
        <v>108</v>
      </c>
      <c r="D43" s="103">
        <f t="shared" ref="D43:G43" si="7">D17+D24+D34</f>
        <v>304</v>
      </c>
      <c r="E43" s="103">
        <f t="shared" si="7"/>
        <v>300</v>
      </c>
      <c r="F43" s="103">
        <f t="shared" si="7"/>
        <v>412</v>
      </c>
      <c r="G43" s="103">
        <f t="shared" si="7"/>
        <v>492</v>
      </c>
      <c r="H43" s="103">
        <f>H17+H24+H34</f>
        <v>270</v>
      </c>
      <c r="I43" s="103">
        <v>505</v>
      </c>
      <c r="J43" s="103"/>
    </row>
    <row r="44" spans="3:10" x14ac:dyDescent="0.2">
      <c r="C44" s="110" t="s">
        <v>106</v>
      </c>
      <c r="D44" s="101">
        <f t="shared" ref="D44:G44" si="8">SUM(D40:D43)</f>
        <v>836</v>
      </c>
      <c r="E44" s="101">
        <f t="shared" si="8"/>
        <v>884</v>
      </c>
      <c r="F44" s="101">
        <f t="shared" si="8"/>
        <v>1128</v>
      </c>
      <c r="G44" s="101">
        <f t="shared" si="8"/>
        <v>1312</v>
      </c>
      <c r="H44" s="101">
        <f>SUM(H40:H43)</f>
        <v>1033</v>
      </c>
      <c r="I44" s="101">
        <v>1228</v>
      </c>
      <c r="J44" s="101"/>
    </row>
    <row r="45" spans="3:10" ht="14.25" x14ac:dyDescent="0.2">
      <c r="C45" s="110"/>
      <c r="D45" s="111"/>
      <c r="E45" s="111"/>
      <c r="F45" s="112"/>
      <c r="G45" s="112"/>
      <c r="H45" s="112"/>
      <c r="I45" s="112"/>
      <c r="J45" s="112"/>
    </row>
    <row r="46" spans="3:10" x14ac:dyDescent="0.2">
      <c r="C46" s="113" t="s">
        <v>66</v>
      </c>
      <c r="D46" s="114">
        <f t="shared" ref="D46" si="9">(D40/D49)</f>
        <v>3.5273368606701938</v>
      </c>
      <c r="E46" s="114">
        <f>(E40/E49)</f>
        <v>3.7163375224416515</v>
      </c>
      <c r="F46" s="114">
        <f>(F40/F49)</f>
        <v>4.3642611683848793</v>
      </c>
      <c r="G46" s="114">
        <f>(G40/G49)</f>
        <v>5.4635761589403975</v>
      </c>
      <c r="H46" s="114">
        <f>(H40/H49)</f>
        <v>3.8322368421052633</v>
      </c>
      <c r="I46" s="114">
        <f>(I40/I49)</f>
        <v>3.6593059936908516</v>
      </c>
      <c r="J46" s="114"/>
    </row>
    <row r="47" spans="3:10" x14ac:dyDescent="0.2">
      <c r="C47" s="113" t="s">
        <v>67</v>
      </c>
      <c r="D47" s="114">
        <f t="shared" ref="D47" si="10">(D41/D49)</f>
        <v>5.1499118165784834</v>
      </c>
      <c r="E47" s="114">
        <f>(E41/E49)</f>
        <v>6.1041292639138236</v>
      </c>
      <c r="F47" s="114">
        <f>(F41/F49)</f>
        <v>7.1993127147766316</v>
      </c>
      <c r="G47" s="114">
        <f>(G41/G49)</f>
        <v>7.3178807947019866</v>
      </c>
      <c r="H47" s="114">
        <f>(H41/H49)</f>
        <v>8.338815789473685</v>
      </c>
      <c r="I47" s="114">
        <f>(I41/I49)</f>
        <v>7.1608832807570977</v>
      </c>
      <c r="J47" s="114"/>
    </row>
    <row r="48" spans="3:10" x14ac:dyDescent="0.2">
      <c r="C48" s="113" t="s">
        <v>68</v>
      </c>
      <c r="D48" s="114">
        <f t="shared" ref="D48" si="11">(D44/D49)</f>
        <v>14.74426807760141</v>
      </c>
      <c r="E48" s="114">
        <f>(E44/E49)</f>
        <v>15.870736086175942</v>
      </c>
      <c r="F48" s="114">
        <f>(F44/F49)</f>
        <v>19.381443298969071</v>
      </c>
      <c r="G48" s="114">
        <f>(G44/G49)</f>
        <v>21.721854304635762</v>
      </c>
      <c r="H48" s="114">
        <f>(H44/H49)</f>
        <v>16.99013157894737</v>
      </c>
      <c r="I48" s="114">
        <f>(I44/I49)</f>
        <v>19.369085173501578</v>
      </c>
      <c r="J48" s="114"/>
    </row>
    <row r="49" spans="2:11" x14ac:dyDescent="0.2">
      <c r="C49" s="115" t="s">
        <v>69</v>
      </c>
      <c r="D49" s="116">
        <v>56.7</v>
      </c>
      <c r="E49" s="116">
        <v>55.7</v>
      </c>
      <c r="F49" s="116">
        <v>58.2</v>
      </c>
      <c r="G49" s="116">
        <v>60.4</v>
      </c>
      <c r="H49" s="116">
        <v>60.8</v>
      </c>
      <c r="I49" s="116">
        <v>63.4</v>
      </c>
      <c r="J49" s="117"/>
    </row>
    <row r="50" spans="2:11" ht="14.25" x14ac:dyDescent="0.2">
      <c r="C50" s="63"/>
      <c r="D50" s="111"/>
      <c r="E50" s="63"/>
      <c r="F50" s="63"/>
      <c r="G50" s="63"/>
      <c r="H50" s="63"/>
      <c r="I50" s="63"/>
      <c r="J50" s="63"/>
      <c r="K50" s="76"/>
    </row>
    <row r="51" spans="2:11" ht="12.75" customHeight="1" x14ac:dyDescent="0.2">
      <c r="C51" s="155" t="s">
        <v>105</v>
      </c>
      <c r="D51" s="155"/>
      <c r="E51" s="155"/>
      <c r="F51" s="155"/>
      <c r="G51" s="155"/>
      <c r="H51" s="155"/>
      <c r="I51" s="63"/>
      <c r="J51" s="63"/>
    </row>
    <row r="52" spans="2:11" x14ac:dyDescent="0.2">
      <c r="C52" s="155"/>
      <c r="D52" s="155"/>
      <c r="E52" s="155"/>
      <c r="F52" s="155"/>
      <c r="G52" s="155"/>
      <c r="H52" s="155"/>
      <c r="I52" s="63"/>
      <c r="J52" s="63"/>
    </row>
    <row r="53" spans="2:11" x14ac:dyDescent="0.2">
      <c r="C53" s="118"/>
      <c r="D53" s="118"/>
      <c r="E53" s="63"/>
      <c r="F53" s="63"/>
      <c r="G53" s="63"/>
      <c r="H53" s="63"/>
      <c r="I53" s="63"/>
      <c r="J53" s="63"/>
    </row>
    <row r="54" spans="2:11" ht="12.75" customHeight="1" x14ac:dyDescent="0.2">
      <c r="C54" s="155" t="s">
        <v>109</v>
      </c>
      <c r="D54" s="155"/>
      <c r="E54" s="155"/>
      <c r="F54" s="155"/>
      <c r="G54" s="155"/>
      <c r="H54" s="155"/>
      <c r="I54" s="63"/>
      <c r="J54" s="63"/>
    </row>
    <row r="55" spans="2:11" x14ac:dyDescent="0.2">
      <c r="C55" s="155"/>
      <c r="D55" s="155"/>
      <c r="E55" s="155"/>
      <c r="F55" s="155"/>
      <c r="G55" s="155"/>
      <c r="H55" s="155"/>
      <c r="I55" s="63"/>
      <c r="J55" s="63"/>
    </row>
    <row r="56" spans="2:11" x14ac:dyDescent="0.2">
      <c r="C56" s="155"/>
      <c r="D56" s="155"/>
      <c r="E56" s="155"/>
      <c r="F56" s="155"/>
      <c r="G56" s="155"/>
      <c r="H56" s="155"/>
      <c r="I56" s="63"/>
      <c r="J56" s="63"/>
    </row>
    <row r="57" spans="2:11" x14ac:dyDescent="0.2">
      <c r="C57" s="118"/>
      <c r="D57" s="118"/>
      <c r="E57" s="63"/>
      <c r="F57" s="63"/>
      <c r="G57" s="63"/>
      <c r="H57" s="63"/>
      <c r="I57" s="63"/>
      <c r="J57" s="63"/>
    </row>
    <row r="58" spans="2:11" x14ac:dyDescent="0.2">
      <c r="C58" s="156" t="s">
        <v>102</v>
      </c>
      <c r="D58" s="156"/>
      <c r="E58" s="156"/>
      <c r="F58" s="156"/>
      <c r="G58" s="156"/>
      <c r="H58" s="156"/>
      <c r="I58" s="63"/>
      <c r="J58" s="63"/>
    </row>
    <row r="59" spans="2:11" x14ac:dyDescent="0.2">
      <c r="C59" s="109"/>
      <c r="D59" s="109"/>
      <c r="E59" s="109"/>
      <c r="F59" s="109"/>
      <c r="G59" s="109"/>
      <c r="H59" s="109"/>
      <c r="I59" s="63"/>
      <c r="J59" s="63"/>
    </row>
    <row r="60" spans="2:11" x14ac:dyDescent="0.2">
      <c r="C60" s="119" t="s">
        <v>217</v>
      </c>
      <c r="E60" s="63"/>
      <c r="F60" s="63"/>
      <c r="G60" s="63"/>
      <c r="H60" s="63"/>
      <c r="I60" s="63"/>
      <c r="J60" s="63"/>
    </row>
    <row r="61" spans="2:11" x14ac:dyDescent="0.2">
      <c r="C61" s="119" t="s">
        <v>218</v>
      </c>
      <c r="E61" s="63"/>
      <c r="F61" s="63"/>
      <c r="G61" s="63"/>
      <c r="H61" s="63"/>
      <c r="I61" s="63"/>
      <c r="J61" s="63"/>
    </row>
    <row r="62" spans="2:11" x14ac:dyDescent="0.2">
      <c r="C62" s="119"/>
      <c r="E62" s="63"/>
      <c r="F62" s="63"/>
      <c r="G62" s="63"/>
      <c r="H62" s="63"/>
      <c r="I62" s="63"/>
      <c r="J62" s="63"/>
    </row>
    <row r="63" spans="2:11" ht="14.25" x14ac:dyDescent="0.2">
      <c r="B63" s="120"/>
      <c r="C63" s="79" t="s">
        <v>141</v>
      </c>
      <c r="E63" s="63"/>
      <c r="F63" s="63"/>
      <c r="G63" s="63"/>
      <c r="H63" s="63"/>
      <c r="I63" s="63"/>
      <c r="J63" s="63"/>
    </row>
    <row r="64" spans="2:11" ht="14.25" x14ac:dyDescent="0.2">
      <c r="B64" s="121"/>
      <c r="C64" s="79" t="s">
        <v>183</v>
      </c>
      <c r="E64" s="63"/>
      <c r="F64" s="63"/>
      <c r="G64" s="63"/>
      <c r="H64" s="63"/>
      <c r="I64" s="63"/>
      <c r="J64" s="63"/>
    </row>
    <row r="65" spans="2:10" ht="14.25" x14ac:dyDescent="0.2">
      <c r="B65" s="121"/>
      <c r="C65" s="80"/>
      <c r="E65" s="63"/>
      <c r="F65" s="63"/>
      <c r="G65" s="63"/>
      <c r="H65" s="63"/>
      <c r="I65" s="63"/>
      <c r="J65" s="63"/>
    </row>
    <row r="66" spans="2:10" ht="9" customHeight="1" x14ac:dyDescent="0.2">
      <c r="B66" s="82"/>
      <c r="C66" s="82"/>
    </row>
    <row r="67" spans="2:10" x14ac:dyDescent="0.2">
      <c r="B67" s="83"/>
      <c r="C67" s="83"/>
      <c r="D67" s="83"/>
    </row>
  </sheetData>
  <mergeCells count="3">
    <mergeCell ref="C51:H52"/>
    <mergeCell ref="C54:H56"/>
    <mergeCell ref="C58:H58"/>
  </mergeCells>
  <phoneticPr fontId="5" type="noConversion"/>
  <printOptions horizontalCentered="1"/>
  <pageMargins left="1" right="1" top="1" bottom="1" header="0.5" footer="0.5"/>
  <pageSetup scale="65" fitToHeight="0" orientation="portrait" r:id="rId1"/>
  <headerFooter alignWithMargins="0"/>
  <ignoredErrors>
    <ignoredError sqref="D47" formula="1"/>
  </ignoredErrors>
  <drawing r:id="rId2"/>
  <legacyDrawing r:id="rId3"/>
  <oleObjects>
    <mc:AlternateContent xmlns:mc="http://schemas.openxmlformats.org/markup-compatibility/2006">
      <mc:Choice Requires="x14">
        <oleObject progId="MSPhotoEd.3" shapeId="7169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9525</xdr:rowOff>
              </from>
              <to>
                <xdr:col>1</xdr:col>
                <xdr:colOff>409575</xdr:colOff>
                <xdr:row>3</xdr:row>
                <xdr:rowOff>57150</xdr:rowOff>
              </to>
            </anchor>
          </objectPr>
        </oleObject>
      </mc:Choice>
      <mc:Fallback>
        <oleObject progId="MSPhotoEd.3" shapeId="7169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4:O67"/>
  <sheetViews>
    <sheetView zoomScaleNormal="100" zoomScaleSheetLayoutView="100" workbookViewId="0">
      <selection activeCell="C2" sqref="C2"/>
    </sheetView>
  </sheetViews>
  <sheetFormatPr defaultRowHeight="12.75" x14ac:dyDescent="0.2"/>
  <cols>
    <col min="1" max="1" width="9.140625" style="58"/>
    <col min="2" max="2" width="6.7109375" style="58" customWidth="1"/>
    <col min="3" max="3" width="39.42578125" style="58" customWidth="1"/>
    <col min="4" max="4" width="10.42578125" style="58" customWidth="1"/>
    <col min="5" max="5" width="10.7109375" style="58" customWidth="1"/>
    <col min="6" max="6" width="9.7109375" style="58" customWidth="1"/>
    <col min="7" max="7" width="9.28515625" style="58" bestFit="1" customWidth="1"/>
    <col min="8" max="8" width="9.28515625" style="58" customWidth="1"/>
    <col min="9" max="9" width="10.5703125" style="58" customWidth="1"/>
    <col min="10" max="16384" width="9.140625" style="58"/>
  </cols>
  <sheetData>
    <row r="4" spans="2:15" ht="15" x14ac:dyDescent="0.25">
      <c r="D4" s="59"/>
      <c r="E4" s="59"/>
      <c r="F4" s="59" t="s">
        <v>223</v>
      </c>
      <c r="G4" s="84"/>
      <c r="H4" s="84"/>
      <c r="J4" s="36"/>
    </row>
    <row r="5" spans="2:15" ht="9" customHeight="1" x14ac:dyDescent="0.2"/>
    <row r="6" spans="2:15" x14ac:dyDescent="0.2">
      <c r="I6" s="85"/>
    </row>
    <row r="7" spans="2:15" x14ac:dyDescent="0.2">
      <c r="G7" s="63"/>
      <c r="H7" s="63"/>
    </row>
    <row r="8" spans="2:15" ht="35.25" customHeight="1" x14ac:dyDescent="0.25">
      <c r="B8" s="60" t="s">
        <v>110</v>
      </c>
      <c r="C8" s="158" t="s">
        <v>224</v>
      </c>
      <c r="D8" s="158"/>
      <c r="E8" s="158"/>
      <c r="F8" s="158"/>
      <c r="G8" s="63"/>
      <c r="H8" s="63"/>
    </row>
    <row r="9" spans="2:15" x14ac:dyDescent="0.2">
      <c r="F9" s="63"/>
      <c r="G9" s="63"/>
      <c r="H9" s="63"/>
    </row>
    <row r="10" spans="2:15" s="36" customFormat="1" x14ac:dyDescent="0.2">
      <c r="C10" s="122"/>
      <c r="D10" s="159"/>
      <c r="E10" s="159"/>
      <c r="F10" s="159"/>
      <c r="G10" s="88"/>
      <c r="H10" s="88"/>
    </row>
    <row r="11" spans="2:15" ht="27.75" customHeight="1" x14ac:dyDescent="0.2">
      <c r="B11" s="63"/>
      <c r="C11" s="123"/>
      <c r="D11" s="124" t="s">
        <v>138</v>
      </c>
      <c r="E11" s="124" t="s">
        <v>139</v>
      </c>
      <c r="F11" s="124" t="s">
        <v>140</v>
      </c>
      <c r="H11" s="63"/>
    </row>
    <row r="12" spans="2:15" ht="12" customHeight="1" x14ac:dyDescent="0.2">
      <c r="B12" s="63"/>
      <c r="C12" s="26"/>
      <c r="D12" s="125"/>
      <c r="E12" s="126"/>
      <c r="F12" s="125"/>
      <c r="G12" s="63"/>
      <c r="H12" s="63"/>
    </row>
    <row r="13" spans="2:15" x14ac:dyDescent="0.2">
      <c r="C13" s="26" t="s">
        <v>77</v>
      </c>
      <c r="D13" s="127"/>
      <c r="E13" s="127"/>
      <c r="F13" s="127"/>
      <c r="G13" s="104"/>
      <c r="H13" s="104"/>
    </row>
    <row r="14" spans="2:15" x14ac:dyDescent="0.2">
      <c r="C14" s="128" t="s">
        <v>176</v>
      </c>
      <c r="D14" s="129">
        <v>2</v>
      </c>
      <c r="E14" s="130"/>
      <c r="F14" s="130"/>
      <c r="G14" s="39"/>
      <c r="H14" s="39"/>
    </row>
    <row r="15" spans="2:15" x14ac:dyDescent="0.2">
      <c r="C15" s="128" t="s">
        <v>99</v>
      </c>
      <c r="D15" s="129">
        <v>1</v>
      </c>
      <c r="E15" s="130"/>
      <c r="F15" s="130"/>
      <c r="G15" s="75"/>
      <c r="H15" s="75"/>
      <c r="O15" s="76"/>
    </row>
    <row r="16" spans="2:15" x14ac:dyDescent="0.2">
      <c r="C16" s="128" t="s">
        <v>82</v>
      </c>
      <c r="D16" s="129">
        <v>34</v>
      </c>
      <c r="E16" s="130"/>
      <c r="F16" s="131"/>
      <c r="G16" s="36"/>
      <c r="H16" s="36"/>
      <c r="O16" s="76"/>
    </row>
    <row r="17" spans="3:15" x14ac:dyDescent="0.2">
      <c r="C17" s="128" t="s">
        <v>83</v>
      </c>
      <c r="D17" s="129">
        <v>3</v>
      </c>
      <c r="E17" s="130"/>
      <c r="F17" s="132"/>
      <c r="G17" s="36"/>
      <c r="H17" s="36"/>
      <c r="O17" s="76"/>
    </row>
    <row r="18" spans="3:15" x14ac:dyDescent="0.2">
      <c r="C18" s="128" t="s">
        <v>84</v>
      </c>
      <c r="D18" s="129">
        <v>3</v>
      </c>
      <c r="E18" s="130"/>
      <c r="F18" s="129"/>
      <c r="G18" s="36"/>
      <c r="H18" s="36"/>
      <c r="O18" s="76"/>
    </row>
    <row r="19" spans="3:15" x14ac:dyDescent="0.2">
      <c r="C19" s="128" t="s">
        <v>73</v>
      </c>
      <c r="D19" s="129"/>
      <c r="E19" s="130"/>
      <c r="F19" s="130"/>
      <c r="G19" s="36"/>
      <c r="H19" s="36"/>
      <c r="O19" s="76"/>
    </row>
    <row r="20" spans="3:15" x14ac:dyDescent="0.2">
      <c r="C20" s="128" t="s">
        <v>74</v>
      </c>
      <c r="D20" s="129">
        <v>9</v>
      </c>
      <c r="E20" s="130"/>
      <c r="F20" s="130"/>
      <c r="G20" s="75"/>
      <c r="H20" s="75"/>
      <c r="O20" s="76"/>
    </row>
    <row r="21" spans="3:15" x14ac:dyDescent="0.2">
      <c r="C21" s="128" t="s">
        <v>177</v>
      </c>
      <c r="D21" s="131">
        <v>258</v>
      </c>
      <c r="E21" s="130">
        <v>1</v>
      </c>
      <c r="F21" s="131">
        <v>64</v>
      </c>
      <c r="G21" s="36"/>
      <c r="H21" s="36"/>
      <c r="O21" s="76"/>
    </row>
    <row r="22" spans="3:15" x14ac:dyDescent="0.2">
      <c r="C22" s="128" t="s">
        <v>178</v>
      </c>
      <c r="D22" s="131">
        <v>1</v>
      </c>
      <c r="E22" s="130"/>
      <c r="F22" s="131"/>
      <c r="G22" s="36"/>
      <c r="H22" s="36"/>
      <c r="O22" s="76"/>
    </row>
    <row r="23" spans="3:15" x14ac:dyDescent="0.2">
      <c r="C23" s="133" t="s">
        <v>75</v>
      </c>
      <c r="D23" s="129">
        <v>8</v>
      </c>
      <c r="E23" s="130"/>
      <c r="F23" s="132"/>
      <c r="G23" s="75"/>
      <c r="H23" s="75"/>
      <c r="O23" s="76"/>
    </row>
    <row r="24" spans="3:15" x14ac:dyDescent="0.2">
      <c r="C24" s="128" t="s">
        <v>179</v>
      </c>
      <c r="D24" s="129">
        <v>38</v>
      </c>
      <c r="E24" s="130"/>
      <c r="F24" s="132"/>
      <c r="G24" s="75"/>
      <c r="H24" s="75"/>
      <c r="O24" s="76"/>
    </row>
    <row r="25" spans="3:15" x14ac:dyDescent="0.2">
      <c r="C25" s="128" t="s">
        <v>182</v>
      </c>
      <c r="D25" s="129">
        <v>0</v>
      </c>
      <c r="E25" s="130"/>
      <c r="F25" s="132"/>
      <c r="G25" s="75"/>
      <c r="H25" s="75"/>
      <c r="O25" s="76"/>
    </row>
    <row r="26" spans="3:15" ht="12.75" customHeight="1" x14ac:dyDescent="0.2">
      <c r="C26" s="134" t="s">
        <v>106</v>
      </c>
      <c r="D26" s="135">
        <v>357</v>
      </c>
      <c r="E26" s="136">
        <v>1</v>
      </c>
      <c r="F26" s="137">
        <v>64</v>
      </c>
      <c r="G26" s="75"/>
      <c r="H26" s="75"/>
      <c r="O26" s="76"/>
    </row>
    <row r="27" spans="3:15" ht="12.75" customHeight="1" x14ac:dyDescent="0.2">
      <c r="C27" s="134"/>
      <c r="D27" s="135"/>
      <c r="E27" s="130"/>
      <c r="F27" s="137"/>
      <c r="G27" s="75"/>
      <c r="H27" s="75"/>
    </row>
    <row r="28" spans="3:15" ht="12.75" customHeight="1" x14ac:dyDescent="0.2">
      <c r="C28" s="110" t="s">
        <v>151</v>
      </c>
      <c r="D28" s="138"/>
      <c r="E28" s="138"/>
      <c r="F28" s="138"/>
      <c r="G28" s="75"/>
      <c r="H28" s="75"/>
    </row>
    <row r="29" spans="3:15" ht="12.75" customHeight="1" x14ac:dyDescent="0.2">
      <c r="C29" s="110"/>
      <c r="D29" s="127"/>
      <c r="E29" s="139"/>
      <c r="F29" s="139"/>
      <c r="G29" s="75"/>
      <c r="H29" s="75"/>
    </row>
    <row r="30" spans="3:15" ht="12.75" customHeight="1" x14ac:dyDescent="0.2">
      <c r="C30" s="110" t="s">
        <v>78</v>
      </c>
      <c r="D30" s="103"/>
      <c r="E30" s="139"/>
      <c r="F30" s="139"/>
      <c r="G30" s="75"/>
      <c r="H30" s="75"/>
    </row>
    <row r="31" spans="3:15" ht="12.75" customHeight="1" x14ac:dyDescent="0.2">
      <c r="C31" s="128" t="s">
        <v>180</v>
      </c>
      <c r="D31" s="58">
        <v>15</v>
      </c>
      <c r="E31" s="139">
        <v>2</v>
      </c>
      <c r="F31" s="139"/>
      <c r="G31" s="75"/>
      <c r="H31" s="75"/>
    </row>
    <row r="32" spans="3:15" x14ac:dyDescent="0.2">
      <c r="C32" s="128" t="s">
        <v>86</v>
      </c>
      <c r="G32" s="39"/>
      <c r="H32" s="39"/>
    </row>
    <row r="33" spans="2:13" s="90" customFormat="1" x14ac:dyDescent="0.2">
      <c r="C33" s="128" t="s">
        <v>76</v>
      </c>
      <c r="D33" s="58">
        <v>29</v>
      </c>
      <c r="E33" s="58"/>
      <c r="F33" s="58">
        <v>7</v>
      </c>
      <c r="G33" s="43"/>
      <c r="H33" s="43"/>
    </row>
    <row r="34" spans="2:13" x14ac:dyDescent="0.2">
      <c r="C34" s="128" t="s">
        <v>87</v>
      </c>
      <c r="D34" s="58">
        <v>35</v>
      </c>
      <c r="E34" s="58">
        <v>5</v>
      </c>
      <c r="G34" s="39"/>
      <c r="H34" s="39"/>
    </row>
    <row r="35" spans="2:13" ht="11.25" customHeight="1" x14ac:dyDescent="0.2">
      <c r="C35" s="128" t="s">
        <v>88</v>
      </c>
      <c r="D35" s="58">
        <v>50</v>
      </c>
      <c r="E35" s="58">
        <v>1</v>
      </c>
      <c r="F35" s="58">
        <v>8</v>
      </c>
      <c r="G35" s="39"/>
      <c r="H35" s="39"/>
    </row>
    <row r="36" spans="2:13" x14ac:dyDescent="0.2">
      <c r="C36" s="128" t="s">
        <v>89</v>
      </c>
      <c r="D36" s="58">
        <v>21</v>
      </c>
      <c r="E36" s="58">
        <v>2</v>
      </c>
      <c r="G36" s="39"/>
      <c r="H36" s="39"/>
    </row>
    <row r="37" spans="2:13" x14ac:dyDescent="0.2">
      <c r="C37" s="128" t="s">
        <v>85</v>
      </c>
      <c r="D37" s="58">
        <v>30</v>
      </c>
      <c r="E37" s="58">
        <v>1</v>
      </c>
      <c r="G37" s="39"/>
      <c r="H37" s="39"/>
    </row>
    <row r="38" spans="2:13" x14ac:dyDescent="0.2">
      <c r="C38" s="140" t="s">
        <v>90</v>
      </c>
      <c r="D38" s="58">
        <v>178</v>
      </c>
      <c r="F38" s="58">
        <v>4</v>
      </c>
      <c r="G38" s="39"/>
      <c r="H38" s="39"/>
    </row>
    <row r="39" spans="2:13" ht="18" customHeight="1" x14ac:dyDescent="0.2">
      <c r="C39" s="141" t="s">
        <v>106</v>
      </c>
      <c r="D39" s="142">
        <v>354</v>
      </c>
      <c r="E39" s="142">
        <v>11</v>
      </c>
      <c r="F39" s="142">
        <v>19</v>
      </c>
      <c r="G39" s="143"/>
      <c r="H39" s="143"/>
      <c r="I39" s="144"/>
      <c r="J39" s="144"/>
      <c r="K39" s="144"/>
      <c r="L39" s="144"/>
      <c r="M39" s="144"/>
    </row>
    <row r="40" spans="2:13" ht="14.25" x14ac:dyDescent="0.2">
      <c r="B40" s="145"/>
      <c r="C40" s="119"/>
      <c r="D40" s="45"/>
      <c r="E40" s="45"/>
      <c r="F40" s="45"/>
      <c r="G40" s="63"/>
      <c r="H40" s="63"/>
    </row>
    <row r="41" spans="2:13" ht="19.5" customHeight="1" x14ac:dyDescent="0.2">
      <c r="B41" s="145"/>
      <c r="C41" s="161" t="s">
        <v>205</v>
      </c>
      <c r="D41" s="161"/>
      <c r="E41" s="161"/>
      <c r="F41" s="161"/>
      <c r="G41" s="161"/>
      <c r="H41" s="161"/>
      <c r="I41" s="161"/>
      <c r="J41" s="161"/>
    </row>
    <row r="42" spans="2:13" ht="28.5" customHeight="1" x14ac:dyDescent="0.2">
      <c r="B42" s="145"/>
      <c r="C42" s="160" t="s">
        <v>148</v>
      </c>
      <c r="D42" s="160"/>
      <c r="E42" s="160"/>
      <c r="F42" s="160"/>
      <c r="G42" s="63"/>
      <c r="H42" s="63"/>
    </row>
    <row r="43" spans="2:13" ht="14.25" x14ac:dyDescent="0.2">
      <c r="B43" s="145"/>
      <c r="C43" s="146"/>
      <c r="D43" s="147"/>
      <c r="E43" s="147"/>
      <c r="F43" s="147"/>
      <c r="G43" s="63"/>
      <c r="H43" s="63"/>
    </row>
    <row r="44" spans="2:13" ht="14.25" x14ac:dyDescent="0.2">
      <c r="B44" s="145"/>
      <c r="C44" s="79" t="s">
        <v>181</v>
      </c>
      <c r="D44" s="45"/>
      <c r="E44" s="45"/>
      <c r="F44" s="45"/>
      <c r="G44" s="63"/>
      <c r="H44" s="63"/>
    </row>
    <row r="45" spans="2:13" ht="14.25" x14ac:dyDescent="0.2">
      <c r="B45" s="145"/>
      <c r="C45" s="80"/>
      <c r="D45" s="45"/>
      <c r="E45" s="45"/>
      <c r="F45" s="45"/>
      <c r="G45" s="63"/>
      <c r="H45" s="63"/>
    </row>
    <row r="46" spans="2:13" ht="14.25" x14ac:dyDescent="0.2">
      <c r="B46" s="145"/>
      <c r="C46" s="80"/>
      <c r="D46" s="45"/>
      <c r="E46" s="45"/>
      <c r="F46" s="45"/>
      <c r="G46" s="63"/>
      <c r="H46" s="63"/>
    </row>
    <row r="47" spans="2:13" ht="14.25" x14ac:dyDescent="0.2">
      <c r="B47" s="145"/>
      <c r="C47" s="80"/>
      <c r="D47" s="45"/>
      <c r="E47" s="45"/>
      <c r="F47" s="45"/>
      <c r="G47" s="63"/>
      <c r="H47" s="63"/>
    </row>
    <row r="48" spans="2:13" ht="14.25" x14ac:dyDescent="0.2">
      <c r="B48" s="145"/>
      <c r="C48" s="80"/>
      <c r="D48" s="45"/>
      <c r="E48" s="45"/>
      <c r="F48" s="45"/>
      <c r="G48" s="63"/>
      <c r="H48" s="63"/>
    </row>
    <row r="49" spans="2:8" ht="14.25" x14ac:dyDescent="0.2">
      <c r="B49" s="145"/>
      <c r="C49" s="80"/>
      <c r="D49" s="45"/>
      <c r="E49" s="45"/>
      <c r="F49" s="45"/>
      <c r="G49" s="63"/>
      <c r="H49" s="63"/>
    </row>
    <row r="50" spans="2:8" ht="14.25" x14ac:dyDescent="0.2">
      <c r="B50" s="145"/>
      <c r="C50" s="80"/>
      <c r="D50" s="45"/>
      <c r="E50" s="45"/>
      <c r="F50" s="45"/>
      <c r="G50" s="63"/>
      <c r="H50" s="63"/>
    </row>
    <row r="51" spans="2:8" ht="14.25" x14ac:dyDescent="0.2">
      <c r="B51" s="145"/>
      <c r="C51" s="80"/>
      <c r="D51" s="45"/>
      <c r="E51" s="45"/>
      <c r="F51" s="45"/>
      <c r="G51" s="63"/>
      <c r="H51" s="63"/>
    </row>
    <row r="52" spans="2:8" ht="14.25" x14ac:dyDescent="0.2">
      <c r="B52" s="145"/>
      <c r="C52" s="80"/>
      <c r="D52" s="45"/>
      <c r="E52" s="45"/>
      <c r="F52" s="45"/>
      <c r="G52" s="63"/>
      <c r="H52" s="63"/>
    </row>
    <row r="53" spans="2:8" ht="14.25" x14ac:dyDescent="0.2">
      <c r="B53" s="145"/>
      <c r="C53" s="80"/>
      <c r="D53" s="45"/>
      <c r="E53" s="45"/>
      <c r="F53" s="45"/>
      <c r="G53" s="63"/>
      <c r="H53" s="63"/>
    </row>
    <row r="54" spans="2:8" ht="14.25" x14ac:dyDescent="0.2">
      <c r="B54" s="145"/>
      <c r="C54" s="80"/>
      <c r="D54" s="45"/>
      <c r="E54" s="45"/>
      <c r="F54" s="45"/>
      <c r="G54" s="63"/>
      <c r="H54" s="63"/>
    </row>
    <row r="55" spans="2:8" ht="14.25" x14ac:dyDescent="0.2">
      <c r="B55" s="145"/>
      <c r="C55" s="80"/>
      <c r="D55" s="45"/>
      <c r="E55" s="45"/>
      <c r="F55" s="45"/>
      <c r="G55" s="63"/>
      <c r="H55" s="63"/>
    </row>
    <row r="56" spans="2:8" ht="14.25" x14ac:dyDescent="0.2">
      <c r="B56" s="145"/>
      <c r="C56" s="80"/>
      <c r="D56" s="45"/>
      <c r="E56" s="45"/>
      <c r="F56" s="45"/>
      <c r="G56" s="63"/>
      <c r="H56" s="63"/>
    </row>
    <row r="57" spans="2:8" ht="14.25" x14ac:dyDescent="0.2">
      <c r="B57" s="145"/>
      <c r="C57" s="80"/>
      <c r="D57" s="45"/>
      <c r="E57" s="45"/>
      <c r="F57" s="45"/>
      <c r="G57" s="63"/>
      <c r="H57" s="63"/>
    </row>
    <row r="58" spans="2:8" ht="14.25" x14ac:dyDescent="0.2">
      <c r="B58" s="145"/>
      <c r="C58" s="80"/>
      <c r="D58" s="45"/>
      <c r="E58" s="45"/>
      <c r="F58" s="45"/>
      <c r="G58" s="63"/>
      <c r="H58" s="63"/>
    </row>
    <row r="59" spans="2:8" ht="14.25" x14ac:dyDescent="0.2">
      <c r="B59" s="145"/>
      <c r="C59" s="80"/>
      <c r="D59" s="45"/>
      <c r="E59" s="45"/>
      <c r="F59" s="45"/>
      <c r="G59" s="63"/>
      <c r="H59" s="63"/>
    </row>
    <row r="60" spans="2:8" ht="14.25" x14ac:dyDescent="0.2">
      <c r="B60" s="145"/>
      <c r="C60" s="80"/>
      <c r="D60" s="45"/>
      <c r="E60" s="45"/>
      <c r="F60" s="45"/>
      <c r="G60" s="63"/>
      <c r="H60" s="63"/>
    </row>
    <row r="61" spans="2:8" ht="14.25" x14ac:dyDescent="0.2">
      <c r="B61" s="145"/>
      <c r="C61" s="119"/>
      <c r="D61" s="45"/>
      <c r="E61" s="45"/>
      <c r="F61" s="45"/>
      <c r="G61" s="63"/>
      <c r="H61" s="63"/>
    </row>
    <row r="62" spans="2:8" ht="14.25" x14ac:dyDescent="0.2">
      <c r="B62" s="121"/>
      <c r="D62" s="45"/>
      <c r="E62" s="45"/>
      <c r="F62" s="45"/>
    </row>
    <row r="63" spans="2:8" x14ac:dyDescent="0.2">
      <c r="D63" s="45"/>
      <c r="E63" s="45"/>
      <c r="F63" s="45"/>
    </row>
    <row r="65" spans="2:6" x14ac:dyDescent="0.2">
      <c r="B65" s="81"/>
      <c r="C65" s="81"/>
      <c r="D65" s="81"/>
      <c r="E65" s="81"/>
      <c r="F65" s="81"/>
    </row>
    <row r="66" spans="2:6" ht="9" customHeight="1" x14ac:dyDescent="0.2">
      <c r="B66" s="82"/>
      <c r="C66" s="82"/>
      <c r="D66" s="82"/>
      <c r="E66" s="82"/>
    </row>
    <row r="67" spans="2:6" x14ac:dyDescent="0.2">
      <c r="B67" s="157" t="e">
        <f>#REF!+1</f>
        <v>#REF!</v>
      </c>
      <c r="C67" s="157"/>
      <c r="D67" s="157"/>
      <c r="E67" s="157"/>
      <c r="F67" s="157"/>
    </row>
  </sheetData>
  <mergeCells count="5">
    <mergeCell ref="B67:F67"/>
    <mergeCell ref="C8:F8"/>
    <mergeCell ref="D10:F10"/>
    <mergeCell ref="C42:F42"/>
    <mergeCell ref="C41:J41"/>
  </mergeCells>
  <phoneticPr fontId="5" type="noConversion"/>
  <printOptions horizontalCentered="1"/>
  <pageMargins left="1" right="1" top="1" bottom="1" header="0.5" footer="0.5"/>
  <pageSetup scale="65" fitToHeight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PhotoEd.3" shapeId="24577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9525</xdr:rowOff>
              </from>
              <to>
                <xdr:col>1</xdr:col>
                <xdr:colOff>409575</xdr:colOff>
                <xdr:row>3</xdr:row>
                <xdr:rowOff>57150</xdr:rowOff>
              </to>
            </anchor>
          </objectPr>
        </oleObject>
      </mc:Choice>
      <mc:Fallback>
        <oleObject progId="MSPhotoEd.3" shapeId="24577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B4:T63"/>
  <sheetViews>
    <sheetView zoomScaleNormal="100" zoomScaleSheetLayoutView="100" workbookViewId="0">
      <selection activeCell="C55" sqref="C55"/>
    </sheetView>
  </sheetViews>
  <sheetFormatPr defaultRowHeight="12.75" x14ac:dyDescent="0.2"/>
  <cols>
    <col min="1" max="1" width="9.140625" style="58"/>
    <col min="2" max="2" width="6.42578125" style="58" customWidth="1"/>
    <col min="3" max="3" width="30.85546875" style="58" customWidth="1"/>
    <col min="4" max="4" width="13.28515625" style="58" customWidth="1"/>
    <col min="5" max="5" width="11.140625" style="58" customWidth="1"/>
    <col min="6" max="6" width="10.28515625" style="58" bestFit="1" customWidth="1"/>
    <col min="7" max="16384" width="9.140625" style="58"/>
  </cols>
  <sheetData>
    <row r="4" spans="2:20" ht="15" x14ac:dyDescent="0.25">
      <c r="D4" s="59"/>
      <c r="I4" s="59" t="s">
        <v>223</v>
      </c>
    </row>
    <row r="5" spans="2:20" ht="9" customHeight="1" x14ac:dyDescent="0.2"/>
    <row r="8" spans="2:20" ht="15.75" x14ac:dyDescent="0.25">
      <c r="B8" s="60">
        <v>4.03</v>
      </c>
      <c r="C8" s="162" t="s">
        <v>225</v>
      </c>
      <c r="D8" s="162"/>
      <c r="E8" s="162"/>
      <c r="F8" s="162"/>
      <c r="G8" s="162"/>
      <c r="H8" s="162"/>
      <c r="I8" s="162"/>
    </row>
    <row r="10" spans="2:20" x14ac:dyDescent="0.2">
      <c r="C10" s="89"/>
      <c r="D10" s="62"/>
    </row>
    <row r="11" spans="2:20" s="36" customFormat="1" x14ac:dyDescent="0.2">
      <c r="B11" s="39"/>
      <c r="C11" s="86"/>
      <c r="D11" s="87">
        <v>2012</v>
      </c>
      <c r="E11" s="87">
        <v>2013</v>
      </c>
      <c r="F11" s="87">
        <v>2014</v>
      </c>
      <c r="G11" s="87">
        <v>2015</v>
      </c>
      <c r="H11" s="87">
        <v>2016</v>
      </c>
      <c r="I11" s="87">
        <v>2017</v>
      </c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</row>
    <row r="13" spans="2:20" x14ac:dyDescent="0.2">
      <c r="C13" s="58" t="s">
        <v>32</v>
      </c>
      <c r="D13" s="163">
        <v>5301</v>
      </c>
      <c r="E13" s="71">
        <v>4722</v>
      </c>
      <c r="F13" s="71">
        <v>4927</v>
      </c>
      <c r="G13" s="71">
        <v>4955</v>
      </c>
      <c r="H13" s="71">
        <v>4667</v>
      </c>
      <c r="I13" s="164">
        <v>4595</v>
      </c>
    </row>
    <row r="14" spans="2:20" x14ac:dyDescent="0.2">
      <c r="I14" s="164"/>
    </row>
    <row r="15" spans="2:20" x14ac:dyDescent="0.2">
      <c r="C15" s="58" t="s">
        <v>33</v>
      </c>
      <c r="D15" s="163">
        <v>103</v>
      </c>
      <c r="E15" s="71">
        <v>103</v>
      </c>
      <c r="F15" s="71">
        <v>104</v>
      </c>
      <c r="G15" s="71">
        <v>104</v>
      </c>
      <c r="H15" s="71">
        <v>104</v>
      </c>
      <c r="I15" s="165">
        <v>104</v>
      </c>
    </row>
    <row r="16" spans="2:20" x14ac:dyDescent="0.2">
      <c r="I16" s="164"/>
    </row>
    <row r="17" spans="3:9" x14ac:dyDescent="0.2">
      <c r="C17" s="119" t="s">
        <v>142</v>
      </c>
      <c r="D17" s="163">
        <v>68</v>
      </c>
      <c r="E17" s="71">
        <v>64</v>
      </c>
      <c r="F17" s="71">
        <v>66</v>
      </c>
      <c r="G17" s="71">
        <v>69</v>
      </c>
      <c r="H17" s="71">
        <v>65</v>
      </c>
      <c r="I17" s="71">
        <v>66</v>
      </c>
    </row>
    <row r="18" spans="3:9" x14ac:dyDescent="0.2">
      <c r="I18" s="164"/>
    </row>
    <row r="19" spans="3:9" x14ac:dyDescent="0.2">
      <c r="I19" s="164"/>
    </row>
    <row r="20" spans="3:9" x14ac:dyDescent="0.2">
      <c r="C20" s="119" t="s">
        <v>146</v>
      </c>
      <c r="D20" s="163">
        <v>663</v>
      </c>
      <c r="E20" s="71">
        <v>695</v>
      </c>
      <c r="F20" s="71">
        <v>698</v>
      </c>
      <c r="G20" s="71">
        <v>733</v>
      </c>
      <c r="H20" s="71">
        <v>765</v>
      </c>
      <c r="I20" s="165">
        <v>778</v>
      </c>
    </row>
    <row r="21" spans="3:9" x14ac:dyDescent="0.2">
      <c r="I21" s="164"/>
    </row>
    <row r="22" spans="3:9" x14ac:dyDescent="0.2">
      <c r="C22" s="58" t="s">
        <v>55</v>
      </c>
      <c r="D22" s="166">
        <v>45300</v>
      </c>
      <c r="E22" s="167">
        <v>32715</v>
      </c>
      <c r="F22" s="167">
        <v>33769</v>
      </c>
      <c r="G22" s="167">
        <v>33924</v>
      </c>
      <c r="H22" s="167">
        <v>32877</v>
      </c>
      <c r="I22" s="164">
        <v>33230</v>
      </c>
    </row>
    <row r="23" spans="3:9" x14ac:dyDescent="0.2">
      <c r="I23" s="164"/>
    </row>
    <row r="24" spans="3:9" x14ac:dyDescent="0.2">
      <c r="C24" s="119" t="s">
        <v>95</v>
      </c>
      <c r="D24" s="163">
        <v>288845</v>
      </c>
      <c r="E24" s="75">
        <v>285808</v>
      </c>
      <c r="F24" s="75">
        <v>355000</v>
      </c>
      <c r="G24" s="75">
        <v>383169</v>
      </c>
      <c r="H24" s="75">
        <v>366063</v>
      </c>
      <c r="I24" s="168">
        <v>396749</v>
      </c>
    </row>
    <row r="25" spans="3:9" x14ac:dyDescent="0.2">
      <c r="I25" s="164"/>
    </row>
    <row r="26" spans="3:9" x14ac:dyDescent="0.2">
      <c r="I26" s="164"/>
    </row>
    <row r="27" spans="3:9" x14ac:dyDescent="0.2">
      <c r="C27" s="119" t="s">
        <v>219</v>
      </c>
      <c r="D27" s="163">
        <v>31418</v>
      </c>
      <c r="E27" s="71">
        <v>32119</v>
      </c>
      <c r="F27" s="71">
        <v>33360</v>
      </c>
      <c r="G27" s="71">
        <v>31352</v>
      </c>
      <c r="H27" s="71">
        <v>31141</v>
      </c>
      <c r="I27" s="164">
        <v>29295</v>
      </c>
    </row>
    <row r="28" spans="3:9" x14ac:dyDescent="0.2">
      <c r="I28" s="164"/>
    </row>
    <row r="29" spans="3:9" x14ac:dyDescent="0.2">
      <c r="C29" s="58" t="s">
        <v>222</v>
      </c>
      <c r="D29" s="163">
        <v>66336</v>
      </c>
      <c r="E29" s="71">
        <v>67171</v>
      </c>
      <c r="F29" s="71">
        <v>68605</v>
      </c>
      <c r="G29" s="71">
        <v>70716</v>
      </c>
      <c r="H29" s="71">
        <v>75790</v>
      </c>
      <c r="I29" s="164">
        <v>75551</v>
      </c>
    </row>
    <row r="30" spans="3:9" x14ac:dyDescent="0.2">
      <c r="I30" s="164"/>
    </row>
    <row r="31" spans="3:9" x14ac:dyDescent="0.2">
      <c r="I31" s="164"/>
    </row>
    <row r="32" spans="3:9" x14ac:dyDescent="0.2">
      <c r="C32" s="58" t="s">
        <v>147</v>
      </c>
      <c r="I32" s="164"/>
    </row>
    <row r="33" spans="2:9" x14ac:dyDescent="0.2">
      <c r="C33" s="119" t="s">
        <v>96</v>
      </c>
      <c r="D33" s="163">
        <v>48355</v>
      </c>
      <c r="E33" s="71">
        <v>47280</v>
      </c>
      <c r="F33" s="169">
        <f>SUM(31585+9959+5200)</f>
        <v>46744</v>
      </c>
      <c r="G33" s="71">
        <f>'[2]4.01'!Q40+'[2]4.01'!Q44+'[2]4.01'!Q48</f>
        <v>48997</v>
      </c>
      <c r="H33" s="71">
        <v>50213</v>
      </c>
      <c r="I33" s="165">
        <v>49940</v>
      </c>
    </row>
    <row r="34" spans="2:9" x14ac:dyDescent="0.2">
      <c r="I34" s="165"/>
    </row>
    <row r="35" spans="2:9" x14ac:dyDescent="0.2">
      <c r="C35" s="58" t="s">
        <v>34</v>
      </c>
      <c r="I35" s="165"/>
    </row>
    <row r="36" spans="2:9" x14ac:dyDescent="0.2">
      <c r="C36" s="58" t="s">
        <v>221</v>
      </c>
      <c r="D36" s="163">
        <v>15700</v>
      </c>
      <c r="E36" s="71">
        <v>16616</v>
      </c>
      <c r="F36" s="71">
        <v>18609</v>
      </c>
      <c r="G36" s="71">
        <v>16750</v>
      </c>
      <c r="H36" s="71">
        <v>17319</v>
      </c>
      <c r="I36" s="165">
        <v>14970</v>
      </c>
    </row>
    <row r="37" spans="2:9" x14ac:dyDescent="0.2">
      <c r="I37" s="165"/>
    </row>
    <row r="38" spans="2:9" x14ac:dyDescent="0.2">
      <c r="C38" s="119" t="s">
        <v>220</v>
      </c>
      <c r="D38" s="163">
        <v>29539</v>
      </c>
      <c r="E38" s="163">
        <v>28822</v>
      </c>
      <c r="F38" s="71">
        <v>28400</v>
      </c>
      <c r="G38" s="71">
        <v>27304</v>
      </c>
      <c r="H38" s="71">
        <v>27592</v>
      </c>
      <c r="I38" s="165">
        <v>28514</v>
      </c>
    </row>
    <row r="39" spans="2:9" x14ac:dyDescent="0.2">
      <c r="I39" s="165"/>
    </row>
    <row r="40" spans="2:9" x14ac:dyDescent="0.2">
      <c r="I40" s="165"/>
    </row>
    <row r="41" spans="2:9" x14ac:dyDescent="0.2">
      <c r="C41" s="58" t="s">
        <v>35</v>
      </c>
      <c r="D41" s="163">
        <v>4168</v>
      </c>
      <c r="E41" s="71">
        <v>3883</v>
      </c>
      <c r="F41" s="71">
        <v>4354</v>
      </c>
      <c r="G41" s="71">
        <v>5266</v>
      </c>
      <c r="H41" s="71">
        <v>5110</v>
      </c>
      <c r="I41" s="165">
        <v>5280</v>
      </c>
    </row>
    <row r="42" spans="2:9" x14ac:dyDescent="0.2">
      <c r="B42" s="63"/>
      <c r="C42" s="62"/>
      <c r="D42" s="62"/>
      <c r="E42" s="62"/>
      <c r="F42" s="62"/>
      <c r="G42" s="62"/>
      <c r="H42" s="62"/>
      <c r="I42" s="62"/>
    </row>
    <row r="44" spans="2:9" x14ac:dyDescent="0.2">
      <c r="B44" s="67"/>
      <c r="C44" s="67" t="s">
        <v>70</v>
      </c>
    </row>
    <row r="45" spans="2:9" ht="14.25" x14ac:dyDescent="0.2">
      <c r="B45" s="170"/>
      <c r="C45" s="119" t="s">
        <v>98</v>
      </c>
    </row>
    <row r="46" spans="2:9" ht="14.25" x14ac:dyDescent="0.2">
      <c r="B46" s="170"/>
      <c r="C46" s="119" t="s">
        <v>94</v>
      </c>
    </row>
    <row r="47" spans="2:9" ht="14.25" x14ac:dyDescent="0.2">
      <c r="B47" s="170"/>
      <c r="C47" s="119" t="s">
        <v>103</v>
      </c>
    </row>
    <row r="48" spans="2:9" ht="14.25" x14ac:dyDescent="0.2">
      <c r="B48" s="170"/>
      <c r="C48" s="119" t="s">
        <v>143</v>
      </c>
    </row>
    <row r="49" spans="2:4" ht="14.25" x14ac:dyDescent="0.2">
      <c r="B49" s="171"/>
    </row>
    <row r="50" spans="2:4" ht="14.25" x14ac:dyDescent="0.2">
      <c r="B50" s="171"/>
      <c r="C50" s="79" t="s">
        <v>92</v>
      </c>
    </row>
    <row r="51" spans="2:4" ht="14.25" x14ac:dyDescent="0.2">
      <c r="B51" s="171"/>
    </row>
    <row r="52" spans="2:4" ht="14.25" x14ac:dyDescent="0.2">
      <c r="B52" s="171"/>
    </row>
    <row r="53" spans="2:4" ht="14.25" x14ac:dyDescent="0.2">
      <c r="B53" s="171"/>
    </row>
    <row r="54" spans="2:4" ht="14.25" x14ac:dyDescent="0.2">
      <c r="B54" s="171"/>
    </row>
    <row r="55" spans="2:4" ht="14.25" x14ac:dyDescent="0.2">
      <c r="B55" s="171"/>
    </row>
    <row r="56" spans="2:4" ht="14.25" x14ac:dyDescent="0.2">
      <c r="B56" s="171"/>
    </row>
    <row r="60" spans="2:4" x14ac:dyDescent="0.2">
      <c r="C60" s="80"/>
    </row>
    <row r="61" spans="2:4" x14ac:dyDescent="0.2">
      <c r="B61" s="81"/>
      <c r="C61" s="81"/>
    </row>
    <row r="62" spans="2:4" ht="9" customHeight="1" x14ac:dyDescent="0.2">
      <c r="B62" s="82"/>
      <c r="C62" s="82"/>
    </row>
    <row r="63" spans="2:4" x14ac:dyDescent="0.2">
      <c r="B63" s="83"/>
      <c r="C63" s="83"/>
      <c r="D63" s="83"/>
    </row>
  </sheetData>
  <mergeCells count="1">
    <mergeCell ref="C8:I8"/>
  </mergeCells>
  <phoneticPr fontId="5" type="noConversion"/>
  <pageMargins left="0.75" right="0.75" top="1" bottom="1" header="0.5" footer="0.5"/>
  <pageSetup scale="74" orientation="portrait" horizontalDpi="300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PhotoEd.3" shapeId="4097" r:id="rId4">
          <objectPr defaultSize="0" autoPict="0" r:id="rId5">
            <anchor moveWithCells="1" sizeWithCells="1">
              <from>
                <xdr:col>0</xdr:col>
                <xdr:colOff>38100</xdr:colOff>
                <xdr:row>0</xdr:row>
                <xdr:rowOff>38100</xdr:rowOff>
              </from>
              <to>
                <xdr:col>2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MSPhotoEd.3" shapeId="4097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L31"/>
  <sheetViews>
    <sheetView workbookViewId="0">
      <selection activeCell="C3" sqref="C3"/>
    </sheetView>
  </sheetViews>
  <sheetFormatPr defaultRowHeight="12.75" x14ac:dyDescent="0.2"/>
  <cols>
    <col min="1" max="1" width="4" style="58" customWidth="1"/>
    <col min="2" max="2" width="39.85546875" style="58" customWidth="1"/>
    <col min="3" max="3" width="7.28515625" style="58" customWidth="1"/>
    <col min="4" max="11" width="6.7109375" style="58" customWidth="1"/>
    <col min="12" max="16384" width="9.140625" style="58"/>
  </cols>
  <sheetData>
    <row r="3" spans="1:12" ht="16.5" customHeight="1" x14ac:dyDescent="0.25">
      <c r="K3" s="59" t="s">
        <v>223</v>
      </c>
    </row>
    <row r="4" spans="1:12" ht="16.5" customHeight="1" x14ac:dyDescent="0.2"/>
    <row r="5" spans="1:12" ht="16.5" customHeight="1" x14ac:dyDescent="0.2"/>
    <row r="6" spans="1:12" ht="25.9" customHeight="1" thickBot="1" x14ac:dyDescent="0.25">
      <c r="B6" s="172" t="s">
        <v>226</v>
      </c>
      <c r="C6" s="173"/>
      <c r="D6" s="173"/>
      <c r="E6" s="173"/>
      <c r="F6" s="173"/>
      <c r="G6" s="173"/>
      <c r="H6" s="173"/>
      <c r="I6" s="173"/>
      <c r="J6" s="173"/>
      <c r="K6" s="173"/>
    </row>
    <row r="7" spans="1:12" x14ac:dyDescent="0.2">
      <c r="A7" s="63"/>
      <c r="B7" s="174"/>
      <c r="C7" s="175" t="s">
        <v>113</v>
      </c>
      <c r="D7" s="176"/>
      <c r="E7" s="177"/>
      <c r="F7" s="175" t="s">
        <v>114</v>
      </c>
      <c r="G7" s="176"/>
      <c r="H7" s="177"/>
      <c r="I7" s="175" t="s">
        <v>115</v>
      </c>
      <c r="J7" s="176"/>
      <c r="K7" s="178"/>
      <c r="L7" s="63"/>
    </row>
    <row r="8" spans="1:12" x14ac:dyDescent="0.2">
      <c r="A8" s="63"/>
      <c r="B8" s="65" t="s">
        <v>112</v>
      </c>
      <c r="C8" s="179" t="s">
        <v>116</v>
      </c>
      <c r="D8" s="180" t="s">
        <v>117</v>
      </c>
      <c r="E8" s="181" t="s">
        <v>118</v>
      </c>
      <c r="F8" s="179" t="s">
        <v>116</v>
      </c>
      <c r="G8" s="180" t="s">
        <v>117</v>
      </c>
      <c r="H8" s="181" t="s">
        <v>118</v>
      </c>
      <c r="I8" s="179" t="s">
        <v>116</v>
      </c>
      <c r="J8" s="180" t="s">
        <v>117</v>
      </c>
      <c r="K8" s="180" t="s">
        <v>118</v>
      </c>
      <c r="L8" s="63"/>
    </row>
    <row r="9" spans="1:12" ht="30" customHeight="1" x14ac:dyDescent="0.2">
      <c r="A9" s="63"/>
      <c r="B9" s="92" t="s">
        <v>157</v>
      </c>
      <c r="C9" s="182">
        <v>51</v>
      </c>
      <c r="D9" s="183">
        <v>0.3</v>
      </c>
      <c r="E9" s="184">
        <v>1</v>
      </c>
      <c r="F9" s="182">
        <v>22</v>
      </c>
      <c r="G9" s="183">
        <v>0.27200000000000002</v>
      </c>
      <c r="H9" s="184">
        <v>1</v>
      </c>
      <c r="I9" s="182">
        <v>29</v>
      </c>
      <c r="J9" s="183">
        <v>0.32600000000000001</v>
      </c>
      <c r="K9" s="185">
        <v>1</v>
      </c>
      <c r="L9" s="63"/>
    </row>
    <row r="10" spans="1:12" ht="30" customHeight="1" x14ac:dyDescent="0.2">
      <c r="A10" s="63"/>
      <c r="B10" s="92" t="s">
        <v>119</v>
      </c>
      <c r="C10" s="182">
        <v>48</v>
      </c>
      <c r="D10" s="183">
        <v>0.28199999999999997</v>
      </c>
      <c r="E10" s="184">
        <v>2</v>
      </c>
      <c r="F10" s="182">
        <v>28</v>
      </c>
      <c r="G10" s="183">
        <v>0.34599999999999997</v>
      </c>
      <c r="H10" s="184">
        <v>2</v>
      </c>
      <c r="I10" s="182">
        <v>20</v>
      </c>
      <c r="J10" s="183">
        <v>0.22500000000000001</v>
      </c>
      <c r="K10" s="185">
        <v>2</v>
      </c>
      <c r="L10" s="63"/>
    </row>
    <row r="11" spans="1:12" ht="30" customHeight="1" x14ac:dyDescent="0.2">
      <c r="A11" s="63"/>
      <c r="B11" s="92" t="s">
        <v>158</v>
      </c>
      <c r="C11" s="182">
        <v>17</v>
      </c>
      <c r="D11" s="183">
        <v>0.1</v>
      </c>
      <c r="E11" s="184">
        <v>3</v>
      </c>
      <c r="F11" s="182">
        <v>7</v>
      </c>
      <c r="G11" s="183">
        <v>8.5999999999999993E-2</v>
      </c>
      <c r="H11" s="184">
        <v>4</v>
      </c>
      <c r="I11" s="182">
        <v>10</v>
      </c>
      <c r="J11" s="183">
        <v>0.112</v>
      </c>
      <c r="K11" s="185">
        <v>3</v>
      </c>
      <c r="L11" s="63"/>
    </row>
    <row r="12" spans="1:12" ht="30" customHeight="1" x14ac:dyDescent="0.2">
      <c r="A12" s="63"/>
      <c r="B12" s="92" t="s">
        <v>159</v>
      </c>
      <c r="C12" s="182">
        <v>16</v>
      </c>
      <c r="D12" s="183">
        <v>9.4E-2</v>
      </c>
      <c r="E12" s="184">
        <v>4</v>
      </c>
      <c r="F12" s="182">
        <v>14</v>
      </c>
      <c r="G12" s="183">
        <v>0.17299999999999999</v>
      </c>
      <c r="H12" s="184">
        <v>3</v>
      </c>
      <c r="I12" s="182">
        <v>2</v>
      </c>
      <c r="J12" s="183">
        <v>2.1999999999999999E-2</v>
      </c>
      <c r="K12" s="185">
        <v>7</v>
      </c>
      <c r="L12" s="63"/>
    </row>
    <row r="13" spans="1:12" ht="30" customHeight="1" x14ac:dyDescent="0.2">
      <c r="A13" s="63"/>
      <c r="B13" s="92" t="s">
        <v>160</v>
      </c>
      <c r="C13" s="182">
        <v>12</v>
      </c>
      <c r="D13" s="183">
        <v>7.0999999999999994E-2</v>
      </c>
      <c r="E13" s="184">
        <v>5</v>
      </c>
      <c r="F13" s="182">
        <v>3</v>
      </c>
      <c r="G13" s="183">
        <v>3.6999999999999998E-2</v>
      </c>
      <c r="H13" s="184">
        <v>5</v>
      </c>
      <c r="I13" s="182">
        <v>9</v>
      </c>
      <c r="J13" s="183">
        <v>0.10100000000000001</v>
      </c>
      <c r="K13" s="185">
        <v>4</v>
      </c>
      <c r="L13" s="63"/>
    </row>
    <row r="14" spans="1:12" ht="30" customHeight="1" x14ac:dyDescent="0.2">
      <c r="A14" s="63"/>
      <c r="B14" s="92" t="s">
        <v>161</v>
      </c>
      <c r="C14" s="182">
        <v>5</v>
      </c>
      <c r="D14" s="183">
        <v>2.9000000000000001E-2</v>
      </c>
      <c r="E14" s="184">
        <v>6</v>
      </c>
      <c r="F14" s="182">
        <v>2</v>
      </c>
      <c r="G14" s="183">
        <v>2.5000000000000001E-2</v>
      </c>
      <c r="H14" s="184">
        <v>6</v>
      </c>
      <c r="I14" s="182">
        <v>3</v>
      </c>
      <c r="J14" s="183">
        <v>3.4000000000000002E-2</v>
      </c>
      <c r="K14" s="185">
        <v>6</v>
      </c>
      <c r="L14" s="63"/>
    </row>
    <row r="15" spans="1:12" ht="30" customHeight="1" x14ac:dyDescent="0.2">
      <c r="A15" s="63"/>
      <c r="B15" s="92" t="s">
        <v>162</v>
      </c>
      <c r="C15" s="182">
        <v>5</v>
      </c>
      <c r="D15" s="183">
        <v>2.9000000000000001E-2</v>
      </c>
      <c r="E15" s="184">
        <v>6</v>
      </c>
      <c r="F15" s="182">
        <v>1</v>
      </c>
      <c r="G15" s="183">
        <v>1.2E-2</v>
      </c>
      <c r="H15" s="184">
        <v>7</v>
      </c>
      <c r="I15" s="182">
        <v>4</v>
      </c>
      <c r="J15" s="183">
        <v>4.4999999999999998E-2</v>
      </c>
      <c r="K15" s="185">
        <v>5</v>
      </c>
      <c r="L15" s="63"/>
    </row>
    <row r="16" spans="1:12" ht="30" customHeight="1" x14ac:dyDescent="0.2">
      <c r="A16" s="63"/>
      <c r="B16" s="92" t="s">
        <v>163</v>
      </c>
      <c r="C16" s="182">
        <v>4</v>
      </c>
      <c r="D16" s="183">
        <v>2.4E-2</v>
      </c>
      <c r="E16" s="184">
        <v>7</v>
      </c>
      <c r="F16" s="182">
        <v>1</v>
      </c>
      <c r="G16" s="183">
        <v>1.2E-2</v>
      </c>
      <c r="H16" s="184">
        <v>7</v>
      </c>
      <c r="I16" s="182">
        <v>3</v>
      </c>
      <c r="J16" s="183">
        <v>3.4000000000000002E-2</v>
      </c>
      <c r="K16" s="185">
        <v>6</v>
      </c>
      <c r="L16" s="63"/>
    </row>
    <row r="17" spans="1:12" ht="37.15" customHeight="1" x14ac:dyDescent="0.2">
      <c r="A17" s="63"/>
      <c r="B17" s="186" t="s">
        <v>164</v>
      </c>
      <c r="C17" s="182">
        <v>4</v>
      </c>
      <c r="D17" s="183">
        <v>2.4E-2</v>
      </c>
      <c r="E17" s="184">
        <v>7</v>
      </c>
      <c r="F17" s="182">
        <v>1</v>
      </c>
      <c r="G17" s="183">
        <v>1.2E-2</v>
      </c>
      <c r="H17" s="184">
        <v>7</v>
      </c>
      <c r="I17" s="182">
        <v>3</v>
      </c>
      <c r="J17" s="183">
        <v>3.4000000000000002E-2</v>
      </c>
      <c r="K17" s="185">
        <v>6</v>
      </c>
      <c r="L17" s="63"/>
    </row>
    <row r="18" spans="1:12" ht="38.450000000000003" customHeight="1" x14ac:dyDescent="0.2">
      <c r="A18" s="63"/>
      <c r="B18" s="186" t="s">
        <v>165</v>
      </c>
      <c r="C18" s="182">
        <v>2</v>
      </c>
      <c r="D18" s="183">
        <v>1.2E-2</v>
      </c>
      <c r="E18" s="184">
        <v>8</v>
      </c>
      <c r="F18" s="182">
        <v>1</v>
      </c>
      <c r="G18" s="183">
        <v>1.2E-2</v>
      </c>
      <c r="H18" s="184">
        <v>7</v>
      </c>
      <c r="I18" s="182">
        <v>1</v>
      </c>
      <c r="J18" s="183">
        <v>1.0999999999999999E-2</v>
      </c>
      <c r="K18" s="185">
        <v>8</v>
      </c>
      <c r="L18" s="63"/>
    </row>
    <row r="19" spans="1:12" ht="26.45" customHeight="1" thickBot="1" x14ac:dyDescent="0.25">
      <c r="A19" s="63"/>
      <c r="B19" s="92" t="s">
        <v>120</v>
      </c>
      <c r="C19" s="182">
        <v>6</v>
      </c>
      <c r="D19" s="183">
        <v>3.5000000000000003E-2</v>
      </c>
      <c r="E19" s="184"/>
      <c r="F19" s="182">
        <v>1</v>
      </c>
      <c r="G19" s="183">
        <v>1.2E-2</v>
      </c>
      <c r="H19" s="184"/>
      <c r="I19" s="182">
        <v>5</v>
      </c>
      <c r="J19" s="183">
        <v>5.6000000000000001E-2</v>
      </c>
      <c r="K19" s="185"/>
      <c r="L19" s="63"/>
    </row>
    <row r="20" spans="1:12" ht="20.45" customHeight="1" thickBot="1" x14ac:dyDescent="0.25">
      <c r="A20" s="63"/>
      <c r="B20" s="187" t="s">
        <v>121</v>
      </c>
      <c r="C20" s="188">
        <v>170</v>
      </c>
      <c r="D20" s="189">
        <v>1</v>
      </c>
      <c r="E20" s="190"/>
      <c r="F20" s="188">
        <v>81</v>
      </c>
      <c r="G20" s="189">
        <v>1</v>
      </c>
      <c r="H20" s="190"/>
      <c r="I20" s="188">
        <v>89</v>
      </c>
      <c r="J20" s="189">
        <v>1</v>
      </c>
      <c r="K20" s="191"/>
      <c r="L20" s="63"/>
    </row>
    <row r="21" spans="1:12" ht="20.45" customHeight="1" x14ac:dyDescent="0.2">
      <c r="A21" s="63"/>
      <c r="B21" s="26"/>
      <c r="C21" s="125"/>
      <c r="D21" s="192"/>
      <c r="E21" s="125"/>
      <c r="F21" s="125"/>
      <c r="G21" s="192"/>
      <c r="H21" s="125"/>
      <c r="I21" s="125"/>
      <c r="J21" s="192"/>
      <c r="K21" s="125"/>
      <c r="L21" s="63"/>
    </row>
    <row r="22" spans="1:12" ht="20.45" customHeight="1" thickBot="1" x14ac:dyDescent="0.25">
      <c r="B22" s="172" t="s">
        <v>215</v>
      </c>
      <c r="C22" s="173"/>
      <c r="D22" s="173"/>
      <c r="E22" s="173"/>
      <c r="F22" s="193"/>
      <c r="G22" s="193"/>
      <c r="H22" s="193"/>
      <c r="I22" s="193"/>
      <c r="J22" s="193"/>
      <c r="K22" s="193"/>
    </row>
    <row r="23" spans="1:12" ht="26.25" thickTop="1" x14ac:dyDescent="0.2">
      <c r="B23" s="194" t="s">
        <v>166</v>
      </c>
      <c r="C23" s="195" t="s">
        <v>167</v>
      </c>
      <c r="D23" s="196" t="s">
        <v>168</v>
      </c>
      <c r="E23" s="196" t="s">
        <v>169</v>
      </c>
      <c r="G23" s="63"/>
      <c r="H23" s="63"/>
      <c r="I23" s="63"/>
      <c r="J23" s="63"/>
      <c r="K23" s="63"/>
    </row>
    <row r="24" spans="1:12" ht="19.899999999999999" customHeight="1" x14ac:dyDescent="0.2">
      <c r="B24" s="197" t="s">
        <v>170</v>
      </c>
      <c r="C24" s="198">
        <v>5</v>
      </c>
      <c r="D24" s="199">
        <v>5</v>
      </c>
      <c r="E24" s="200"/>
    </row>
    <row r="25" spans="1:12" ht="19.899999999999999" customHeight="1" x14ac:dyDescent="0.2">
      <c r="B25" s="201" t="s">
        <v>171</v>
      </c>
      <c r="C25" s="198">
        <v>4</v>
      </c>
      <c r="D25" s="198">
        <v>3</v>
      </c>
      <c r="E25" s="200">
        <v>1</v>
      </c>
    </row>
    <row r="26" spans="1:12" ht="19.899999999999999" customHeight="1" x14ac:dyDescent="0.2">
      <c r="B26" s="201" t="s">
        <v>172</v>
      </c>
      <c r="C26" s="198">
        <v>4</v>
      </c>
      <c r="D26" s="198">
        <v>4</v>
      </c>
      <c r="E26" s="200"/>
    </row>
    <row r="27" spans="1:12" ht="19.899999999999999" customHeight="1" x14ac:dyDescent="0.2">
      <c r="B27" s="201" t="s">
        <v>120</v>
      </c>
      <c r="C27" s="198">
        <v>3</v>
      </c>
      <c r="D27" s="199">
        <v>2</v>
      </c>
      <c r="E27" s="202">
        <v>1</v>
      </c>
    </row>
    <row r="28" spans="1:12" ht="20.45" customHeight="1" x14ac:dyDescent="0.2">
      <c r="B28" s="203" t="s">
        <v>173</v>
      </c>
      <c r="C28" s="204">
        <v>16</v>
      </c>
      <c r="D28" s="204">
        <v>14</v>
      </c>
      <c r="E28" s="205">
        <v>2</v>
      </c>
    </row>
    <row r="29" spans="1:12" ht="19.899999999999999" customHeight="1" thickBot="1" x14ac:dyDescent="0.25">
      <c r="B29" s="206" t="s">
        <v>174</v>
      </c>
      <c r="C29" s="207">
        <v>1</v>
      </c>
      <c r="D29" s="207">
        <v>0.875</v>
      </c>
      <c r="E29" s="208">
        <v>0.125</v>
      </c>
    </row>
    <row r="30" spans="1:12" ht="13.5" thickTop="1" x14ac:dyDescent="0.2"/>
    <row r="31" spans="1:12" x14ac:dyDescent="0.2">
      <c r="B31" s="209" t="s">
        <v>175</v>
      </c>
    </row>
  </sheetData>
  <mergeCells count="5">
    <mergeCell ref="B6:K6"/>
    <mergeCell ref="C7:E7"/>
    <mergeCell ref="F7:H7"/>
    <mergeCell ref="I7:K7"/>
    <mergeCell ref="B22:K22"/>
  </mergeCells>
  <pageMargins left="0.7" right="0.7" top="0.75" bottom="0.75" header="0.3" footer="0.3"/>
  <pageSetup orientation="portrait" horizontalDpi="200" verticalDpi="200" r:id="rId1"/>
  <drawing r:id="rId2"/>
  <legacyDrawing r:id="rId3"/>
  <oleObjects>
    <mc:AlternateContent xmlns:mc="http://schemas.openxmlformats.org/markup-compatibility/2006">
      <mc:Choice Requires="x14">
        <oleObject progId="MSPhotoEd.3" shapeId="30721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657225</xdr:colOff>
                <xdr:row>2</xdr:row>
                <xdr:rowOff>171450</xdr:rowOff>
              </to>
            </anchor>
          </objectPr>
        </oleObject>
      </mc:Choice>
      <mc:Fallback>
        <oleObject progId="MSPhotoEd.3" shapeId="30721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4:M37"/>
  <sheetViews>
    <sheetView workbookViewId="0">
      <selection activeCell="J4" sqref="J4"/>
    </sheetView>
  </sheetViews>
  <sheetFormatPr defaultRowHeight="12.75" x14ac:dyDescent="0.2"/>
  <cols>
    <col min="1" max="2" width="9.140625" style="58"/>
    <col min="3" max="3" width="24.5703125" style="58" customWidth="1"/>
    <col min="4" max="4" width="9.140625" style="58"/>
    <col min="5" max="5" width="13.7109375" style="58" customWidth="1"/>
    <col min="6" max="16384" width="9.140625" style="58"/>
  </cols>
  <sheetData>
    <row r="4" spans="1:13" ht="15" x14ac:dyDescent="0.25">
      <c r="F4" s="59"/>
      <c r="G4" s="59"/>
      <c r="H4" s="59"/>
      <c r="I4" s="59"/>
      <c r="J4" s="59" t="s">
        <v>223</v>
      </c>
      <c r="K4" s="59"/>
      <c r="L4" s="59"/>
      <c r="M4" s="59"/>
    </row>
    <row r="7" spans="1:13" ht="19.899999999999999" customHeight="1" x14ac:dyDescent="0.25">
      <c r="B7" s="210" t="s">
        <v>135</v>
      </c>
      <c r="C7" s="211" t="s">
        <v>213</v>
      </c>
      <c r="D7" s="211"/>
      <c r="E7" s="211"/>
      <c r="F7" s="211"/>
      <c r="G7" s="211"/>
    </row>
    <row r="8" spans="1:13" ht="21.6" customHeight="1" x14ac:dyDescent="0.25">
      <c r="A8" s="212"/>
      <c r="C8" s="213"/>
      <c r="D8" s="213"/>
      <c r="E8" s="213"/>
      <c r="F8" s="213"/>
      <c r="G8" s="213"/>
      <c r="H8" s="62"/>
      <c r="I8" s="62"/>
      <c r="J8" s="62"/>
    </row>
    <row r="9" spans="1:13" ht="14.45" customHeight="1" x14ac:dyDescent="0.25">
      <c r="A9" s="212"/>
      <c r="C9" s="214" t="s">
        <v>122</v>
      </c>
      <c r="D9" s="215" t="s">
        <v>123</v>
      </c>
      <c r="E9" s="215" t="s">
        <v>124</v>
      </c>
      <c r="F9" s="215" t="s">
        <v>136</v>
      </c>
      <c r="G9" s="232"/>
      <c r="H9" s="232"/>
      <c r="I9" s="232"/>
      <c r="J9" s="238"/>
    </row>
    <row r="10" spans="1:13" ht="13.15" customHeight="1" x14ac:dyDescent="0.2">
      <c r="C10" s="217"/>
      <c r="D10" s="216"/>
      <c r="E10" s="216"/>
      <c r="F10" s="218"/>
      <c r="G10" s="219"/>
      <c r="H10" s="219"/>
      <c r="I10" s="219"/>
      <c r="J10" s="239"/>
    </row>
    <row r="11" spans="1:13" ht="15" x14ac:dyDescent="0.25">
      <c r="C11" s="220"/>
      <c r="D11" s="221"/>
      <c r="E11" s="221"/>
      <c r="F11" s="222">
        <v>2013</v>
      </c>
      <c r="G11" s="223">
        <v>2014</v>
      </c>
      <c r="H11" s="223">
        <v>2015</v>
      </c>
      <c r="I11" s="223">
        <v>2016</v>
      </c>
      <c r="J11" s="243">
        <v>2017</v>
      </c>
    </row>
    <row r="12" spans="1:13" x14ac:dyDescent="0.2">
      <c r="C12" s="224" t="s">
        <v>125</v>
      </c>
      <c r="D12" s="198">
        <v>1</v>
      </c>
      <c r="E12" s="225" t="s">
        <v>152</v>
      </c>
      <c r="F12" s="225">
        <v>74</v>
      </c>
      <c r="G12" s="198">
        <v>79</v>
      </c>
      <c r="H12" s="226">
        <v>75</v>
      </c>
      <c r="I12" s="226">
        <v>81.5</v>
      </c>
      <c r="J12" s="226">
        <v>82</v>
      </c>
    </row>
    <row r="13" spans="1:13" ht="57.6" customHeight="1" x14ac:dyDescent="0.2">
      <c r="C13" s="227" t="s">
        <v>155</v>
      </c>
      <c r="D13" s="198">
        <v>3</v>
      </c>
      <c r="E13" s="225" t="s">
        <v>152</v>
      </c>
      <c r="F13" s="225">
        <v>95</v>
      </c>
      <c r="G13" s="198">
        <v>97</v>
      </c>
      <c r="H13" s="226">
        <v>93</v>
      </c>
      <c r="I13" s="226">
        <v>96.9</v>
      </c>
      <c r="J13" s="226">
        <v>92</v>
      </c>
    </row>
    <row r="14" spans="1:13" x14ac:dyDescent="0.2">
      <c r="C14" s="224" t="s">
        <v>126</v>
      </c>
      <c r="D14" s="198">
        <v>3</v>
      </c>
      <c r="E14" s="225" t="s">
        <v>152</v>
      </c>
      <c r="F14" s="225">
        <v>95</v>
      </c>
      <c r="G14" s="198">
        <v>97</v>
      </c>
      <c r="H14" s="226">
        <v>93</v>
      </c>
      <c r="I14" s="226">
        <v>96.9</v>
      </c>
      <c r="J14" s="226">
        <v>92</v>
      </c>
    </row>
    <row r="15" spans="1:13" ht="37.9" customHeight="1" x14ac:dyDescent="0.2">
      <c r="C15" s="227" t="s">
        <v>127</v>
      </c>
      <c r="D15" s="198">
        <v>3</v>
      </c>
      <c r="E15" s="225" t="s">
        <v>152</v>
      </c>
      <c r="F15" s="225">
        <v>95</v>
      </c>
      <c r="G15" s="198">
        <v>97</v>
      </c>
      <c r="H15" s="226">
        <v>93</v>
      </c>
      <c r="I15" s="226">
        <v>96.9</v>
      </c>
      <c r="J15" s="226">
        <v>92</v>
      </c>
    </row>
    <row r="16" spans="1:13" x14ac:dyDescent="0.2">
      <c r="C16" s="224" t="s">
        <v>128</v>
      </c>
      <c r="D16" s="198">
        <v>3</v>
      </c>
      <c r="E16" s="225" t="s">
        <v>152</v>
      </c>
      <c r="F16" s="225">
        <v>92</v>
      </c>
      <c r="G16" s="198">
        <v>94</v>
      </c>
      <c r="H16" s="226">
        <v>92</v>
      </c>
      <c r="I16" s="226">
        <v>96.7</v>
      </c>
      <c r="J16" s="226">
        <v>94.6</v>
      </c>
    </row>
    <row r="17" spans="1:10" x14ac:dyDescent="0.2">
      <c r="C17" s="227" t="s">
        <v>129</v>
      </c>
      <c r="D17" s="198">
        <v>3</v>
      </c>
      <c r="E17" s="225" t="s">
        <v>152</v>
      </c>
      <c r="F17" s="225">
        <v>73</v>
      </c>
      <c r="G17" s="198">
        <v>88</v>
      </c>
      <c r="H17" s="226">
        <v>87</v>
      </c>
      <c r="I17" s="226">
        <v>88</v>
      </c>
      <c r="J17" s="226">
        <v>87</v>
      </c>
    </row>
    <row r="18" spans="1:10" x14ac:dyDescent="0.2">
      <c r="C18" s="224" t="s">
        <v>130</v>
      </c>
      <c r="D18" s="198">
        <v>3</v>
      </c>
      <c r="E18" s="225" t="s">
        <v>153</v>
      </c>
      <c r="F18" s="225">
        <v>73</v>
      </c>
      <c r="G18" s="198">
        <v>76</v>
      </c>
      <c r="H18" s="226">
        <v>79</v>
      </c>
      <c r="I18" s="226">
        <v>85</v>
      </c>
      <c r="J18" s="226">
        <v>79</v>
      </c>
    </row>
    <row r="19" spans="1:10" ht="28.9" customHeight="1" x14ac:dyDescent="0.2">
      <c r="C19" s="227" t="s">
        <v>131</v>
      </c>
      <c r="D19" s="198">
        <v>1</v>
      </c>
      <c r="E19" s="198" t="s">
        <v>154</v>
      </c>
      <c r="F19" s="198">
        <v>90</v>
      </c>
      <c r="G19" s="198">
        <v>90</v>
      </c>
      <c r="H19" s="226">
        <v>83</v>
      </c>
      <c r="I19" s="226">
        <v>92</v>
      </c>
      <c r="J19" s="226">
        <v>92</v>
      </c>
    </row>
    <row r="20" spans="1:10" ht="30.6" customHeight="1" x14ac:dyDescent="0.2">
      <c r="C20" s="227" t="s">
        <v>132</v>
      </c>
      <c r="D20" s="198">
        <v>1</v>
      </c>
      <c r="E20" s="225" t="s">
        <v>154</v>
      </c>
      <c r="F20" s="225">
        <v>85</v>
      </c>
      <c r="G20" s="198">
        <v>86</v>
      </c>
      <c r="H20" s="226">
        <v>81</v>
      </c>
      <c r="I20" s="226">
        <v>91</v>
      </c>
      <c r="J20" s="226">
        <v>91</v>
      </c>
    </row>
    <row r="22" spans="1:10" ht="46.9" customHeight="1" x14ac:dyDescent="0.3">
      <c r="A22" s="212"/>
      <c r="B22" s="210" t="s">
        <v>133</v>
      </c>
      <c r="C22" s="228" t="s">
        <v>227</v>
      </c>
      <c r="D22" s="228"/>
      <c r="E22" s="228"/>
      <c r="F22" s="228"/>
      <c r="G22" s="229"/>
    </row>
    <row r="23" spans="1:10" ht="15.6" customHeight="1" x14ac:dyDescent="0.3">
      <c r="A23" s="212"/>
      <c r="B23" s="210"/>
      <c r="C23" s="230"/>
      <c r="D23" s="230"/>
      <c r="E23" s="230"/>
      <c r="F23" s="230"/>
      <c r="G23" s="229"/>
    </row>
    <row r="24" spans="1:10" ht="14.45" customHeight="1" x14ac:dyDescent="0.25">
      <c r="C24" s="231" t="s">
        <v>122</v>
      </c>
      <c r="D24" s="215" t="s">
        <v>123</v>
      </c>
      <c r="E24" s="240" t="s">
        <v>137</v>
      </c>
      <c r="F24" s="241"/>
      <c r="G24" s="241"/>
      <c r="H24" s="241"/>
      <c r="I24" s="242"/>
    </row>
    <row r="25" spans="1:10" ht="15" x14ac:dyDescent="0.25">
      <c r="C25" s="233"/>
      <c r="D25" s="216"/>
      <c r="E25" s="223">
        <v>2013</v>
      </c>
      <c r="F25" s="223">
        <v>2014</v>
      </c>
      <c r="G25" s="223">
        <v>2015</v>
      </c>
      <c r="H25" s="223">
        <v>2016</v>
      </c>
      <c r="I25" s="243">
        <v>2017</v>
      </c>
    </row>
    <row r="26" spans="1:10" ht="49.9" customHeight="1" x14ac:dyDescent="0.2">
      <c r="C26" s="227" t="s">
        <v>155</v>
      </c>
      <c r="D26" s="198">
        <v>4</v>
      </c>
      <c r="E26" s="198">
        <v>98</v>
      </c>
      <c r="F26" s="198">
        <v>97</v>
      </c>
      <c r="G26" s="226">
        <v>93</v>
      </c>
      <c r="H26" s="226">
        <v>93</v>
      </c>
      <c r="I26" s="226">
        <v>92</v>
      </c>
    </row>
    <row r="27" spans="1:10" x14ac:dyDescent="0.2">
      <c r="C27" s="234" t="s">
        <v>149</v>
      </c>
      <c r="D27" s="198">
        <v>4</v>
      </c>
      <c r="E27" s="198">
        <v>98</v>
      </c>
      <c r="F27" s="198">
        <v>97</v>
      </c>
      <c r="G27" s="226">
        <v>93</v>
      </c>
      <c r="H27" s="226">
        <v>93</v>
      </c>
      <c r="I27" s="226">
        <v>92</v>
      </c>
    </row>
    <row r="28" spans="1:10" ht="28.9" customHeight="1" x14ac:dyDescent="0.2">
      <c r="C28" s="227" t="s">
        <v>127</v>
      </c>
      <c r="D28" s="198">
        <v>4</v>
      </c>
      <c r="E28" s="198">
        <v>98</v>
      </c>
      <c r="F28" s="198">
        <v>97</v>
      </c>
      <c r="G28" s="226">
        <v>93</v>
      </c>
      <c r="H28" s="226">
        <v>93</v>
      </c>
      <c r="I28" s="226">
        <v>92</v>
      </c>
    </row>
    <row r="29" spans="1:10" ht="19.899999999999999" customHeight="1" x14ac:dyDescent="0.2">
      <c r="C29" s="227" t="s">
        <v>129</v>
      </c>
      <c r="D29" s="198">
        <v>3</v>
      </c>
      <c r="E29" s="198">
        <v>87</v>
      </c>
      <c r="F29" s="198">
        <v>90</v>
      </c>
      <c r="G29" s="226">
        <v>93</v>
      </c>
      <c r="H29" s="226">
        <v>93</v>
      </c>
      <c r="I29" s="226">
        <v>87</v>
      </c>
    </row>
    <row r="30" spans="1:10" ht="18" customHeight="1" x14ac:dyDescent="0.2">
      <c r="C30" s="227" t="s">
        <v>131</v>
      </c>
      <c r="D30" s="198">
        <v>1</v>
      </c>
      <c r="E30" s="198">
        <v>95</v>
      </c>
      <c r="F30" s="198">
        <v>97</v>
      </c>
      <c r="G30" s="226">
        <v>92.4</v>
      </c>
      <c r="H30" s="226">
        <v>92.4</v>
      </c>
      <c r="I30" s="226">
        <v>92</v>
      </c>
    </row>
    <row r="31" spans="1:10" ht="30" customHeight="1" x14ac:dyDescent="0.2">
      <c r="C31" s="227" t="s">
        <v>132</v>
      </c>
      <c r="D31" s="198">
        <v>1</v>
      </c>
      <c r="E31" s="198">
        <v>98</v>
      </c>
      <c r="F31" s="198">
        <v>97</v>
      </c>
      <c r="G31" s="226">
        <v>93</v>
      </c>
      <c r="H31" s="226">
        <v>93</v>
      </c>
      <c r="I31" s="226">
        <v>91</v>
      </c>
    </row>
    <row r="32" spans="1:10" ht="29.45" customHeight="1" x14ac:dyDescent="0.2">
      <c r="C32" s="227" t="s">
        <v>132</v>
      </c>
      <c r="D32" s="198">
        <v>2</v>
      </c>
      <c r="E32" s="198">
        <v>96</v>
      </c>
      <c r="F32" s="198">
        <v>96</v>
      </c>
      <c r="G32" s="226">
        <v>93</v>
      </c>
      <c r="H32" s="226">
        <v>93</v>
      </c>
      <c r="I32" s="226">
        <v>98</v>
      </c>
    </row>
    <row r="34" spans="2:8" ht="15" x14ac:dyDescent="0.25">
      <c r="C34" s="235" t="s">
        <v>134</v>
      </c>
    </row>
    <row r="35" spans="2:8" ht="28.9" customHeight="1" x14ac:dyDescent="0.2">
      <c r="C35" s="236" t="s">
        <v>156</v>
      </c>
      <c r="D35" s="237"/>
      <c r="E35" s="237"/>
      <c r="F35" s="237"/>
    </row>
    <row r="37" spans="2:8" ht="24.6" customHeight="1" x14ac:dyDescent="0.2">
      <c r="B37" s="156" t="s">
        <v>92</v>
      </c>
      <c r="C37" s="156"/>
      <c r="D37" s="156"/>
      <c r="E37" s="156"/>
      <c r="F37" s="156"/>
      <c r="G37" s="156"/>
      <c r="H37" s="156"/>
    </row>
  </sheetData>
  <mergeCells count="11">
    <mergeCell ref="C7:G8"/>
    <mergeCell ref="B37:H37"/>
    <mergeCell ref="C22:F22"/>
    <mergeCell ref="C24:C25"/>
    <mergeCell ref="D24:D25"/>
    <mergeCell ref="C35:F35"/>
    <mergeCell ref="C9:C10"/>
    <mergeCell ref="D9:D10"/>
    <mergeCell ref="E9:E10"/>
    <mergeCell ref="F9:J10"/>
    <mergeCell ref="E24:I24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MSPhotoEd.3" shapeId="31745" r:id="rId3">
          <objectPr defaultSize="0" autoPict="0" r:id="rId4">
            <anchor moveWithCells="1" sizeWithCells="1">
              <from>
                <xdr:col>0</xdr:col>
                <xdr:colOff>0</xdr:colOff>
                <xdr:row>0</xdr:row>
                <xdr:rowOff>19050</xdr:rowOff>
              </from>
              <to>
                <xdr:col>1</xdr:col>
                <xdr:colOff>314325</xdr:colOff>
                <xdr:row>3</xdr:row>
                <xdr:rowOff>28575</xdr:rowOff>
              </to>
            </anchor>
          </objectPr>
        </oleObject>
      </mc:Choice>
      <mc:Fallback>
        <oleObject progId="MSPhotoEd.3" shapeId="31745" r:id="rId3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V49"/>
  <sheetViews>
    <sheetView topLeftCell="P1" workbookViewId="0">
      <selection activeCell="V13" sqref="V13"/>
    </sheetView>
  </sheetViews>
  <sheetFormatPr defaultRowHeight="12.75" outlineLevelCol="1" x14ac:dyDescent="0.2"/>
  <cols>
    <col min="1" max="1" width="8" customWidth="1"/>
    <col min="2" max="2" width="24.42578125" customWidth="1"/>
    <col min="3" max="11" width="0" hidden="1" customWidth="1" outlineLevel="1"/>
    <col min="12" max="12" width="10.85546875" hidden="1" customWidth="1" outlineLevel="1" collapsed="1"/>
    <col min="13" max="13" width="12" hidden="1" customWidth="1" outlineLevel="1"/>
    <col min="14" max="14" width="10.28515625" hidden="1" customWidth="1" outlineLevel="1"/>
    <col min="15" max="15" width="11.5703125" customWidth="1" collapsed="1"/>
    <col min="16" max="18" width="10.85546875" customWidth="1"/>
    <col min="19" max="19" width="11.140625" customWidth="1"/>
  </cols>
  <sheetData>
    <row r="1" spans="1:22" ht="15.75" x14ac:dyDescent="0.25">
      <c r="A1" s="21" t="e">
        <f>#REF!+0.01</f>
        <v>#REF!</v>
      </c>
      <c r="B1" s="2" t="s">
        <v>39</v>
      </c>
      <c r="C1" s="2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</row>
    <row r="4" spans="1:22" x14ac:dyDescent="0.2">
      <c r="T4" s="5"/>
    </row>
    <row r="5" spans="1:22" x14ac:dyDescent="0.2">
      <c r="B5" s="5"/>
      <c r="C5" s="4">
        <v>1980</v>
      </c>
      <c r="D5" s="4">
        <f t="shared" ref="D5:S5" si="0">C5+1</f>
        <v>1981</v>
      </c>
      <c r="E5" s="4">
        <f t="shared" si="0"/>
        <v>1982</v>
      </c>
      <c r="F5" s="4">
        <f t="shared" si="0"/>
        <v>1983</v>
      </c>
      <c r="G5" s="4">
        <f t="shared" si="0"/>
        <v>1984</v>
      </c>
      <c r="H5" s="4">
        <f t="shared" si="0"/>
        <v>1985</v>
      </c>
      <c r="I5" s="4">
        <f t="shared" si="0"/>
        <v>1986</v>
      </c>
      <c r="J5" s="4">
        <f t="shared" si="0"/>
        <v>1987</v>
      </c>
      <c r="K5" s="4">
        <f t="shared" si="0"/>
        <v>1988</v>
      </c>
      <c r="L5" s="4">
        <f t="shared" si="0"/>
        <v>1989</v>
      </c>
      <c r="M5" s="4">
        <f t="shared" si="0"/>
        <v>1990</v>
      </c>
      <c r="N5" s="4">
        <f t="shared" si="0"/>
        <v>1991</v>
      </c>
      <c r="O5" s="4">
        <f t="shared" si="0"/>
        <v>1992</v>
      </c>
      <c r="P5" s="4">
        <f t="shared" si="0"/>
        <v>1993</v>
      </c>
      <c r="Q5" s="4">
        <f t="shared" si="0"/>
        <v>1994</v>
      </c>
      <c r="R5" s="4">
        <f t="shared" si="0"/>
        <v>1995</v>
      </c>
      <c r="S5" s="4">
        <f t="shared" si="0"/>
        <v>1996</v>
      </c>
      <c r="T5" s="23">
        <v>1997</v>
      </c>
      <c r="U5" s="4">
        <v>1998</v>
      </c>
      <c r="V5" s="4">
        <v>1999</v>
      </c>
    </row>
    <row r="7" spans="1:22" x14ac:dyDescent="0.2">
      <c r="B7" s="3" t="s">
        <v>37</v>
      </c>
    </row>
    <row r="8" spans="1:22" x14ac:dyDescent="0.2">
      <c r="B8" s="3" t="s">
        <v>38</v>
      </c>
      <c r="L8">
        <v>24</v>
      </c>
      <c r="M8">
        <v>26</v>
      </c>
      <c r="N8">
        <v>16</v>
      </c>
      <c r="O8">
        <v>38</v>
      </c>
      <c r="P8">
        <v>27</v>
      </c>
      <c r="Q8">
        <v>32</v>
      </c>
      <c r="R8">
        <v>39</v>
      </c>
      <c r="S8">
        <v>32</v>
      </c>
      <c r="T8">
        <v>40</v>
      </c>
    </row>
    <row r="10" spans="1:22" x14ac:dyDescent="0.2">
      <c r="B10" s="3" t="s">
        <v>40</v>
      </c>
      <c r="C10" s="20"/>
      <c r="D10" s="20"/>
      <c r="E10" s="20"/>
      <c r="F10" s="20"/>
      <c r="G10" s="20"/>
      <c r="H10" s="20"/>
      <c r="I10" s="20"/>
      <c r="J10" s="20"/>
      <c r="K10" s="20"/>
      <c r="L10" s="20">
        <v>145328.53</v>
      </c>
      <c r="M10" s="20">
        <v>147876.21</v>
      </c>
      <c r="N10" s="20">
        <v>82483</v>
      </c>
      <c r="O10" s="20">
        <v>167804</v>
      </c>
      <c r="P10" s="20">
        <v>98040</v>
      </c>
      <c r="Q10" s="20">
        <v>137947</v>
      </c>
      <c r="R10" s="20">
        <v>327212</v>
      </c>
      <c r="S10" s="20">
        <v>224969</v>
      </c>
    </row>
    <row r="12" spans="1:22" x14ac:dyDescent="0.2">
      <c r="B12" s="3" t="s">
        <v>41</v>
      </c>
    </row>
    <row r="14" spans="1:22" x14ac:dyDescent="0.2">
      <c r="B14" s="3" t="s">
        <v>42</v>
      </c>
    </row>
    <row r="16" spans="1:22" x14ac:dyDescent="0.2">
      <c r="B16" s="19" t="s">
        <v>43</v>
      </c>
    </row>
    <row r="17" spans="2:12" x14ac:dyDescent="0.2">
      <c r="B17" s="16" t="s">
        <v>44</v>
      </c>
    </row>
    <row r="18" spans="2:12" x14ac:dyDescent="0.2">
      <c r="B18" s="16" t="s">
        <v>45</v>
      </c>
    </row>
    <row r="19" spans="2:12" x14ac:dyDescent="0.2">
      <c r="B19" s="18" t="s">
        <v>46</v>
      </c>
    </row>
    <row r="20" spans="2:12" x14ac:dyDescent="0.2">
      <c r="B20" s="17" t="s">
        <v>44</v>
      </c>
    </row>
    <row r="21" spans="2:12" x14ac:dyDescent="0.2">
      <c r="B21" s="17" t="s">
        <v>45</v>
      </c>
    </row>
    <row r="22" spans="2:12" x14ac:dyDescent="0.2">
      <c r="B22" s="15" t="s">
        <v>47</v>
      </c>
    </row>
    <row r="23" spans="2:12" x14ac:dyDescent="0.2">
      <c r="B23" s="16" t="s">
        <v>44</v>
      </c>
    </row>
    <row r="24" spans="2:12" x14ac:dyDescent="0.2">
      <c r="B24" s="16" t="s">
        <v>45</v>
      </c>
    </row>
    <row r="25" spans="2:12" x14ac:dyDescent="0.2">
      <c r="B25" s="15" t="s">
        <v>48</v>
      </c>
    </row>
    <row r="26" spans="2:12" x14ac:dyDescent="0.2">
      <c r="B26" s="16" t="s">
        <v>44</v>
      </c>
    </row>
    <row r="27" spans="2:12" x14ac:dyDescent="0.2">
      <c r="B27" s="16" t="s">
        <v>45</v>
      </c>
    </row>
    <row r="28" spans="2:12" x14ac:dyDescent="0.2">
      <c r="B28" s="15" t="s">
        <v>49</v>
      </c>
    </row>
    <row r="29" spans="2:12" x14ac:dyDescent="0.2">
      <c r="B29" s="7" t="s">
        <v>44</v>
      </c>
    </row>
    <row r="30" spans="2:12" x14ac:dyDescent="0.2">
      <c r="B30" s="7" t="s">
        <v>45</v>
      </c>
    </row>
    <row r="32" spans="2:12" x14ac:dyDescent="0.2">
      <c r="B32" s="3" t="s">
        <v>50</v>
      </c>
      <c r="J32">
        <v>170</v>
      </c>
      <c r="K32">
        <v>154</v>
      </c>
      <c r="L32">
        <v>172</v>
      </c>
    </row>
    <row r="42" ht="13.5" customHeight="1" x14ac:dyDescent="0.2"/>
    <row r="43" ht="13.5" customHeight="1" x14ac:dyDescent="0.2"/>
    <row r="49" spans="1:19" s="14" customFormat="1" x14ac:dyDescent="0.2">
      <c r="A49" s="10" t="e">
        <f>#REF!+1</f>
        <v>#REF!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</row>
  </sheetData>
  <phoneticPr fontId="5" type="noConversion"/>
  <pageMargins left="0.75" right="0.75" top="1" bottom="1" header="0.5" footer="0.5"/>
  <pageSetup scale="7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6</vt:i4>
      </vt:variant>
    </vt:vector>
  </HeadingPairs>
  <TitlesOfParts>
    <vt:vector size="17" baseType="lpstr">
      <vt:lpstr>.0</vt:lpstr>
      <vt:lpstr>4.01</vt:lpstr>
      <vt:lpstr>.02a</vt:lpstr>
      <vt:lpstr>4.02a</vt:lpstr>
      <vt:lpstr>4.02b</vt:lpstr>
      <vt:lpstr>4.03</vt:lpstr>
      <vt:lpstr>4.04</vt:lpstr>
      <vt:lpstr>4.05a&amp;b</vt:lpstr>
      <vt:lpstr>.05</vt:lpstr>
      <vt:lpstr>4.06</vt:lpstr>
      <vt:lpstr>4.07</vt:lpstr>
      <vt:lpstr>'.0'!Print_Area</vt:lpstr>
      <vt:lpstr>'.02a'!Print_Area</vt:lpstr>
      <vt:lpstr>'4.01'!Print_Area</vt:lpstr>
      <vt:lpstr>'4.02a'!Print_Area</vt:lpstr>
      <vt:lpstr>'4.02b'!Print_Area</vt:lpstr>
      <vt:lpstr>'4.03'!Print_Area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Compendium of Statistics</dc:title>
  <dc:subject>Health and Social Services</dc:subject>
  <dc:creator>Economics &amp; Statistics Office</dc:creator>
  <cp:lastModifiedBy>Ebanks, Narnia</cp:lastModifiedBy>
  <cp:lastPrinted>2015-04-23T22:03:23Z</cp:lastPrinted>
  <dcterms:created xsi:type="dcterms:W3CDTF">2017-07-13T14:51:51Z</dcterms:created>
  <dcterms:modified xsi:type="dcterms:W3CDTF">2018-11-01T01:49:37Z</dcterms:modified>
</cp:coreProperties>
</file>