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8.01" sheetId="1" r:id="rId1"/>
    <sheet name="8.02" sheetId="2" r:id="rId2"/>
    <sheet name="8.03" sheetId="3" r:id="rId3"/>
    <sheet name="8.04" sheetId="4" r:id="rId4"/>
    <sheet name=".05,.06,.07" sheetId="5" r:id="rId5"/>
    <sheet name="Sheet1" sheetId="6" r:id="rId6"/>
  </sheets>
  <definedNames>
    <definedName name="_xlnm.Print_Area" localSheetId="4">'.05,.06,.07'!$A$1:$J$60</definedName>
    <definedName name="_xlnm.Print_Area" localSheetId="0">'8.01'!$A$1:$I$59</definedName>
    <definedName name="_xlnm.Print_Area" localSheetId="1">'8.02'!$A$1:$N$42</definedName>
    <definedName name="_xlnm.Print_Area" localSheetId="2">'8.03'!$A$1:$L$62</definedName>
    <definedName name="_xlnm.Print_Area" localSheetId="3">'8.04'!$A$1:$L$41</definedName>
  </definedNames>
  <calcPr calcId="145621" calcMode="manual"/>
</workbook>
</file>

<file path=xl/calcChain.xml><?xml version="1.0" encoding="utf-8"?>
<calcChain xmlns="http://schemas.openxmlformats.org/spreadsheetml/2006/main">
  <c r="J49" i="5" l="1"/>
  <c r="J48" i="5"/>
  <c r="J47" i="5"/>
  <c r="J46" i="5"/>
  <c r="J34" i="5"/>
  <c r="J18" i="5"/>
  <c r="K169" i="4"/>
  <c r="K37" i="3"/>
  <c r="K33" i="3"/>
  <c r="K32" i="3"/>
  <c r="K31" i="3"/>
  <c r="K30" i="3"/>
  <c r="K29" i="3"/>
  <c r="K28" i="3"/>
  <c r="K26" i="3"/>
  <c r="K25" i="3"/>
  <c r="K24" i="3"/>
  <c r="K23" i="3"/>
  <c r="K22" i="3"/>
  <c r="K21" i="3"/>
  <c r="K20" i="3"/>
  <c r="K17" i="3"/>
  <c r="K16" i="3"/>
  <c r="K15" i="3"/>
  <c r="K14" i="3"/>
  <c r="K37" i="2"/>
  <c r="K33" i="2"/>
  <c r="K32" i="2"/>
  <c r="K31" i="2"/>
  <c r="K30" i="2"/>
  <c r="K29" i="2"/>
  <c r="K28" i="2"/>
  <c r="K26" i="2"/>
  <c r="K25" i="2"/>
  <c r="K24" i="2"/>
  <c r="K23" i="2"/>
  <c r="K22" i="2"/>
  <c r="K21" i="2"/>
  <c r="K20" i="2"/>
  <c r="K17" i="2"/>
  <c r="K16" i="2"/>
  <c r="K15" i="2"/>
  <c r="K14" i="2"/>
  <c r="BB50" i="1" l="1"/>
  <c r="BE50" i="1" s="1"/>
  <c r="BB49" i="1"/>
  <c r="BE49" i="1" s="1"/>
  <c r="F26" i="1" s="1"/>
  <c r="BB48" i="1"/>
  <c r="BE48" i="1" s="1"/>
  <c r="F25" i="1" s="1"/>
  <c r="BD46" i="1" l="1"/>
  <c r="AS46" i="5" l="1"/>
  <c r="AT46" i="5"/>
  <c r="AU46" i="5"/>
  <c r="AS47" i="5"/>
  <c r="AT47" i="5"/>
  <c r="AU47" i="5"/>
  <c r="AS48" i="5"/>
  <c r="AT48" i="5"/>
  <c r="AU48" i="5"/>
  <c r="AS49" i="5"/>
  <c r="AT49" i="5"/>
  <c r="AU49" i="5"/>
  <c r="K15" i="4"/>
  <c r="K16" i="4"/>
  <c r="K17" i="4"/>
  <c r="K18" i="4"/>
  <c r="K21" i="4"/>
  <c r="K22" i="4"/>
  <c r="K23" i="4"/>
  <c r="K24" i="4"/>
  <c r="K25" i="4"/>
  <c r="K26" i="4"/>
  <c r="K28" i="4"/>
  <c r="K29" i="4"/>
  <c r="K30" i="4"/>
  <c r="K31" i="4"/>
  <c r="K32" i="4"/>
  <c r="K33" i="4"/>
  <c r="K34" i="4"/>
  <c r="K36" i="4"/>
  <c r="K20" i="4" s="1"/>
  <c r="K35" i="3"/>
  <c r="K39" i="3" s="1"/>
  <c r="K13" i="2"/>
  <c r="L14" i="2"/>
  <c r="L15" i="2"/>
  <c r="L16" i="2"/>
  <c r="L17" i="2"/>
  <c r="K19" i="2"/>
  <c r="K35" i="2" s="1"/>
  <c r="K39" i="2" s="1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3" i="2" l="1"/>
  <c r="L19" i="2"/>
  <c r="K14" i="4"/>
  <c r="K19" i="3"/>
  <c r="K13" i="3"/>
  <c r="K38" i="4"/>
  <c r="BA12" i="1"/>
  <c r="I13" i="1"/>
  <c r="BA13" i="1"/>
  <c r="I14" i="1"/>
  <c r="BA14" i="1"/>
  <c r="I15" i="1"/>
  <c r="I16" i="1"/>
  <c r="BA16" i="1"/>
  <c r="I17" i="1"/>
  <c r="BA17" i="1"/>
  <c r="I18" i="1"/>
  <c r="BA18" i="1"/>
  <c r="I19" i="1"/>
  <c r="BA19" i="1"/>
  <c r="I20" i="1"/>
  <c r="BA20" i="1"/>
  <c r="I21" i="1"/>
  <c r="BA21" i="1"/>
  <c r="I22" i="1"/>
  <c r="BA22" i="1"/>
  <c r="I23" i="1"/>
  <c r="I24" i="1"/>
  <c r="I25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I26" i="1" l="1"/>
  <c r="E26" i="1"/>
  <c r="I48" i="5" l="1"/>
  <c r="H48" i="5"/>
  <c r="G48" i="5"/>
  <c r="F48" i="5"/>
  <c r="I47" i="5"/>
  <c r="H47" i="5"/>
  <c r="G47" i="5"/>
  <c r="F47" i="5"/>
  <c r="I46" i="5"/>
  <c r="H46" i="5"/>
  <c r="G46" i="5"/>
  <c r="F46" i="5"/>
  <c r="E48" i="5"/>
  <c r="E47" i="5"/>
  <c r="E46" i="5"/>
  <c r="J36" i="4"/>
  <c r="I36" i="4"/>
  <c r="H36" i="4"/>
  <c r="G36" i="4"/>
  <c r="F36" i="4"/>
  <c r="E36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20" i="4"/>
  <c r="H20" i="4"/>
  <c r="F20" i="4"/>
  <c r="I20" i="4"/>
  <c r="G20" i="4"/>
  <c r="I14" i="4"/>
  <c r="G14" i="4"/>
  <c r="J14" i="4"/>
  <c r="H14" i="4"/>
  <c r="F14" i="4"/>
  <c r="E34" i="4"/>
  <c r="E33" i="4"/>
  <c r="E32" i="4"/>
  <c r="E31" i="4"/>
  <c r="E30" i="4"/>
  <c r="E29" i="4"/>
  <c r="E28" i="4"/>
  <c r="E26" i="4"/>
  <c r="E25" i="4"/>
  <c r="E24" i="4"/>
  <c r="E23" i="4"/>
  <c r="E22" i="4"/>
  <c r="E21" i="4"/>
  <c r="E18" i="4"/>
  <c r="E17" i="4"/>
  <c r="E16" i="4"/>
  <c r="E15" i="4"/>
  <c r="E14" i="4" s="1"/>
  <c r="CD37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7" i="3"/>
  <c r="J16" i="3"/>
  <c r="J15" i="3"/>
  <c r="J14" i="3"/>
  <c r="H23" i="3"/>
  <c r="L37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7" i="2"/>
  <c r="J16" i="2"/>
  <c r="J15" i="2"/>
  <c r="J14" i="2"/>
  <c r="E14" i="2"/>
  <c r="L38" i="4" l="1"/>
  <c r="J38" i="4"/>
  <c r="I34" i="5"/>
  <c r="I18" i="5"/>
  <c r="J51" i="5" s="1"/>
  <c r="CD35" i="3"/>
  <c r="CD39" i="3" s="1"/>
  <c r="K41" i="3" s="1"/>
  <c r="AV49" i="5"/>
  <c r="AV48" i="5"/>
  <c r="AV47" i="5"/>
  <c r="AV46" i="5"/>
  <c r="AV18" i="5"/>
  <c r="AU18" i="5"/>
  <c r="AU51" i="5" s="1"/>
  <c r="AT18" i="5"/>
  <c r="AS18" i="5"/>
  <c r="AS51" i="5" s="1"/>
  <c r="AR18" i="5"/>
  <c r="AR32" i="5" s="1"/>
  <c r="D32" i="5" s="1"/>
  <c r="H16" i="5"/>
  <c r="H18" i="5" s="1"/>
  <c r="H51" i="5" s="1"/>
  <c r="G16" i="5"/>
  <c r="F16" i="5"/>
  <c r="F49" i="5" s="1"/>
  <c r="E16" i="5"/>
  <c r="D16" i="5"/>
  <c r="D18" i="5" s="1"/>
  <c r="G18" i="5"/>
  <c r="F18" i="5"/>
  <c r="E20" i="4"/>
  <c r="I37" i="3"/>
  <c r="H37" i="3"/>
  <c r="G37" i="3"/>
  <c r="F37" i="3"/>
  <c r="E37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H19" i="3" s="1"/>
  <c r="G20" i="3"/>
  <c r="F20" i="3"/>
  <c r="F19" i="3" s="1"/>
  <c r="E20" i="3"/>
  <c r="I19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F13" i="3" s="1"/>
  <c r="CD45" i="3" s="1"/>
  <c r="E15" i="3"/>
  <c r="I14" i="3"/>
  <c r="H14" i="3"/>
  <c r="G14" i="3"/>
  <c r="F14" i="3"/>
  <c r="E14" i="3"/>
  <c r="I37" i="2"/>
  <c r="H37" i="2"/>
  <c r="G37" i="2"/>
  <c r="F37" i="2"/>
  <c r="E37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BD47" i="1"/>
  <c r="BB47" i="1"/>
  <c r="BB46" i="1"/>
  <c r="BE46" i="1" s="1"/>
  <c r="BD45" i="1"/>
  <c r="BB45" i="1"/>
  <c r="BD44" i="1"/>
  <c r="BB44" i="1"/>
  <c r="BB43" i="1"/>
  <c r="BE43" i="1" s="1"/>
  <c r="F20" i="1" s="1"/>
  <c r="BD22" i="1" s="1"/>
  <c r="BB42" i="1"/>
  <c r="BE42" i="1" s="1"/>
  <c r="F19" i="1" s="1"/>
  <c r="BD21" i="1" s="1"/>
  <c r="BB41" i="1"/>
  <c r="BE41" i="1" s="1"/>
  <c r="F18" i="1" s="1"/>
  <c r="BD20" i="1" s="1"/>
  <c r="BB40" i="1"/>
  <c r="BE40" i="1" s="1"/>
  <c r="F17" i="1" s="1"/>
  <c r="BD19" i="1" s="1"/>
  <c r="BB39" i="1"/>
  <c r="BE39" i="1" s="1"/>
  <c r="F16" i="1" s="1"/>
  <c r="BD18" i="1" s="1"/>
  <c r="BB38" i="1"/>
  <c r="BE38" i="1" s="1"/>
  <c r="F15" i="1" s="1"/>
  <c r="BD17" i="1" s="1"/>
  <c r="BB37" i="1"/>
  <c r="BE37" i="1" s="1"/>
  <c r="F14" i="1" s="1"/>
  <c r="BD16" i="1" s="1"/>
  <c r="BB36" i="1"/>
  <c r="BE36" i="1" s="1"/>
  <c r="F13" i="1" s="1"/>
  <c r="BD15" i="1" s="1"/>
  <c r="BB35" i="1"/>
  <c r="BE35" i="1" s="1"/>
  <c r="F12" i="1" s="1"/>
  <c r="BD14" i="1" s="1"/>
  <c r="BA11" i="1"/>
  <c r="E19" i="3" l="1"/>
  <c r="E13" i="2"/>
  <c r="F19" i="2"/>
  <c r="E19" i="2"/>
  <c r="G19" i="2"/>
  <c r="BE45" i="1"/>
  <c r="F22" i="1" s="1"/>
  <c r="BD24" i="1" s="1"/>
  <c r="G13" i="2"/>
  <c r="AT51" i="5"/>
  <c r="E35" i="3"/>
  <c r="E39" i="3" s="1"/>
  <c r="G35" i="3"/>
  <c r="G39" i="3" s="1"/>
  <c r="I35" i="3"/>
  <c r="I39" i="3" s="1"/>
  <c r="CD41" i="3" s="1"/>
  <c r="I19" i="2"/>
  <c r="I13" i="2"/>
  <c r="BE47" i="1"/>
  <c r="F24" i="1" s="1"/>
  <c r="F23" i="1"/>
  <c r="BD26" i="1" s="1"/>
  <c r="E49" i="5"/>
  <c r="AV51" i="5"/>
  <c r="G49" i="5"/>
  <c r="E18" i="5"/>
  <c r="E51" i="5" s="1"/>
  <c r="I49" i="5"/>
  <c r="H49" i="5"/>
  <c r="I51" i="5"/>
  <c r="G51" i="5"/>
  <c r="BE44" i="1"/>
  <c r="F21" i="1" s="1"/>
  <c r="BD23" i="1" s="1"/>
  <c r="F38" i="4"/>
  <c r="H38" i="4"/>
  <c r="E38" i="4"/>
  <c r="G38" i="4"/>
  <c r="I38" i="4"/>
  <c r="G19" i="3"/>
  <c r="H13" i="3"/>
  <c r="CF45" i="3" s="1"/>
  <c r="J19" i="3"/>
  <c r="J13" i="3"/>
  <c r="F35" i="3"/>
  <c r="F39" i="3" s="1"/>
  <c r="F41" i="3" s="1"/>
  <c r="H35" i="3"/>
  <c r="H39" i="3" s="1"/>
  <c r="H41" i="3" s="1"/>
  <c r="J13" i="2"/>
  <c r="J19" i="2"/>
  <c r="F13" i="2"/>
  <c r="F35" i="2" s="1"/>
  <c r="F39" i="2" s="1"/>
  <c r="H13" i="2"/>
  <c r="H19" i="2"/>
  <c r="AS29" i="5"/>
  <c r="AU29" i="5"/>
  <c r="AS30" i="5"/>
  <c r="AU30" i="5"/>
  <c r="AS31" i="5"/>
  <c r="E31" i="5" s="1"/>
  <c r="AU31" i="5"/>
  <c r="AS32" i="5"/>
  <c r="E32" i="5" s="1"/>
  <c r="AU32" i="5"/>
  <c r="AR29" i="5"/>
  <c r="AT29" i="5"/>
  <c r="AV29" i="5"/>
  <c r="AR30" i="5"/>
  <c r="AT30" i="5"/>
  <c r="AV30" i="5"/>
  <c r="AR31" i="5"/>
  <c r="AT31" i="5"/>
  <c r="F31" i="5" s="1"/>
  <c r="AV31" i="5"/>
  <c r="AT32" i="5"/>
  <c r="F32" i="5" s="1"/>
  <c r="AV32" i="5"/>
  <c r="G41" i="3"/>
  <c r="E13" i="3"/>
  <c r="G13" i="3"/>
  <c r="CE45" i="3" s="1"/>
  <c r="I13" i="3"/>
  <c r="G35" i="2"/>
  <c r="G39" i="2" s="1"/>
  <c r="E35" i="2"/>
  <c r="E39" i="2" s="1"/>
  <c r="I41" i="3" l="1"/>
  <c r="I35" i="2"/>
  <c r="I39" i="2" s="1"/>
  <c r="F51" i="5"/>
  <c r="L35" i="2"/>
  <c r="L39" i="2" s="1"/>
  <c r="H35" i="2"/>
  <c r="H39" i="2" s="1"/>
  <c r="AT34" i="5"/>
  <c r="F34" i="5"/>
  <c r="G34" i="5"/>
  <c r="AU34" i="5"/>
  <c r="AV34" i="5"/>
  <c r="H34" i="5"/>
  <c r="AR34" i="5"/>
  <c r="D34" i="5"/>
  <c r="E34" i="5"/>
  <c r="AS34" i="5"/>
</calcChain>
</file>

<file path=xl/sharedStrings.xml><?xml version="1.0" encoding="utf-8"?>
<sst xmlns="http://schemas.openxmlformats.org/spreadsheetml/2006/main" count="233" uniqueCount="118">
  <si>
    <t>Year</t>
  </si>
  <si>
    <t xml:space="preserve">GDP at current prices </t>
  </si>
  <si>
    <t>Percent change</t>
  </si>
  <si>
    <t xml:space="preserve">Per capita GDP at current prices </t>
  </si>
  <si>
    <t>GDP at Constant 2007 prices</t>
  </si>
  <si>
    <t xml:space="preserve">Percent change </t>
  </si>
  <si>
    <t>-</t>
  </si>
  <si>
    <t>(CI$M)</t>
  </si>
  <si>
    <t>over previous year</t>
  </si>
  <si>
    <t>(CI$')</t>
  </si>
  <si>
    <t xml:space="preserve"> (CI$M)</t>
  </si>
  <si>
    <t>Per Capita GDP at Current Prices</t>
  </si>
  <si>
    <t>Note:</t>
  </si>
  <si>
    <t>* Estimates based on indicators</t>
  </si>
  <si>
    <t>Per Capita GDP is based on mid-year population.</t>
  </si>
  <si>
    <t xml:space="preserve"> </t>
  </si>
  <si>
    <t>Mid  year pop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</si>
  <si>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</si>
  <si>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 xml:space="preserve">Cayman Islands GDP by Industrial Origin </t>
  </si>
  <si>
    <t>VALUE ADDED BY INDUSTRIAL SECTORS  AT CURRENT PRICES, 2006 - 2007</t>
  </si>
  <si>
    <t>VALUE ADDED BY INDUSTRIAL SECTORS  AT CONSTANT PRICES, 2006 - 2007</t>
  </si>
  <si>
    <t>CI$ (000's)</t>
  </si>
  <si>
    <t>Cayman Islands Value Added by Industrial Sector</t>
  </si>
  <si>
    <t>Current (CI$' 000)</t>
  </si>
  <si>
    <t>Constant (CI$' 000)</t>
  </si>
  <si>
    <t>Industry</t>
  </si>
  <si>
    <t>Goods Producing Sector</t>
  </si>
  <si>
    <t>INDUSTRIAL SECTORS</t>
  </si>
  <si>
    <t>Agriculture &amp; Fishing</t>
  </si>
  <si>
    <t>Mining &amp; Quarrying</t>
  </si>
  <si>
    <t>Manufacture</t>
  </si>
  <si>
    <t>Construction</t>
  </si>
  <si>
    <t>Service Producing Sector</t>
  </si>
  <si>
    <t>Electricity, Gas &amp; Air Conditioning Supply</t>
  </si>
  <si>
    <t>Water Supply, Sewerage &amp; Waste Management</t>
  </si>
  <si>
    <t>Wholesale &amp; Retail Trade</t>
  </si>
  <si>
    <t>Wholesale &amp; Retail Trade and Repairs</t>
  </si>
  <si>
    <t>Transport &amp; Storage</t>
  </si>
  <si>
    <t>Hotels &amp; Restaurants</t>
  </si>
  <si>
    <t>Hotels &amp; Restaurants (incl. Bars)</t>
  </si>
  <si>
    <t>Information &amp; Communication</t>
  </si>
  <si>
    <t>Financial &amp; Insurance Services</t>
  </si>
  <si>
    <t>Financial &amp; Insurance Activities</t>
  </si>
  <si>
    <t>Real Estate Activities</t>
  </si>
  <si>
    <t>Professional, Scientific &amp; Technical Activities</t>
  </si>
  <si>
    <t>Administrative &amp; Support Service Activities</t>
  </si>
  <si>
    <t>Public Administration &amp; Defense</t>
  </si>
  <si>
    <t>Public Administration and Defense</t>
  </si>
  <si>
    <t>Education Services</t>
  </si>
  <si>
    <t>Health &amp; Social Work</t>
  </si>
  <si>
    <t>Human Health and Social Work</t>
  </si>
  <si>
    <t>Other Services</t>
  </si>
  <si>
    <t>Other Service Activities</t>
  </si>
  <si>
    <t xml:space="preserve">Total </t>
  </si>
  <si>
    <t>Less: Financial Services Indirectly Measured (FISIM)</t>
  </si>
  <si>
    <t>Financial Services Indirectly Measured (FISIM)</t>
  </si>
  <si>
    <t>GDP at Constant Basic Prices</t>
  </si>
  <si>
    <t>Value Added at Basic Prices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</si>
  <si>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Economics and Statistics Office</t>
    </r>
  </si>
  <si>
    <t>Taxes Less Subsidies on Products</t>
  </si>
  <si>
    <t>TOTAL GROSS DOMESTIC PRODUCTS AT MARKET PRICES</t>
  </si>
  <si>
    <t xml:space="preserve">                                                                                                                              CI$ (000's)</t>
  </si>
  <si>
    <t>INDUSTRY</t>
  </si>
  <si>
    <t xml:space="preserve"> 01 Agriculture &amp; Fishing</t>
  </si>
  <si>
    <t xml:space="preserve"> 02 Mining &amp; Quarrying</t>
  </si>
  <si>
    <t xml:space="preserve"> 03 Manufacturing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</si>
  <si>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</si>
  <si>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</si>
  <si>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</si>
  <si>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</si>
  <si>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</si>
  <si>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</si>
  <si>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</si>
  <si>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</si>
  <si>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</si>
  <si>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</si>
  <si>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</si>
  <si>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</si>
  <si>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</si>
  <si>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</si>
  <si>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</si>
  <si>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Less: Financial Services Indirectly Measured (FISIM)</t>
  </si>
  <si>
    <t xml:space="preserve"> GDP at Current Basic Prices</t>
  </si>
  <si>
    <t xml:space="preserve"> Percentage change from previous year</t>
  </si>
  <si>
    <t>Total</t>
  </si>
  <si>
    <t>GDP at Current Basic Prices</t>
  </si>
  <si>
    <t>Percentage change from previous year</t>
  </si>
  <si>
    <t>Cayman Islands Industry Contribution to GDP</t>
  </si>
  <si>
    <t>Percent</t>
  </si>
  <si>
    <t>(CI$'000)</t>
  </si>
  <si>
    <t>Type of Income</t>
  </si>
  <si>
    <t>Compensation of Employees</t>
  </si>
  <si>
    <t>Operating Surplus\Mixed Income</t>
  </si>
  <si>
    <t>Consumption of Fixed Capital</t>
  </si>
  <si>
    <t>GDP at Purchasers' Prices</t>
  </si>
  <si>
    <t>2010</t>
  </si>
  <si>
    <t>Taxes less Subsidies on Production and Imports</t>
  </si>
  <si>
    <r>
      <t>2010</t>
    </r>
    <r>
      <rPr>
        <b/>
        <vertAlign val="superscript"/>
        <sz val="10"/>
        <rFont val="Arial"/>
        <family val="2"/>
      </rPr>
      <t>R</t>
    </r>
  </si>
  <si>
    <t xml:space="preserve"> 03 Manufacture</t>
  </si>
  <si>
    <t xml:space="preserve"> GDP at Constant Basic Prices</t>
  </si>
  <si>
    <t xml:space="preserve"> INDUSTRY</t>
  </si>
  <si>
    <t xml:space="preserve">Taxes less Subsidies on Production and  Imports                    </t>
  </si>
  <si>
    <t>Cayman Islands Gross Domestic Product (GDP) at Basic Prices, 1998 -  2013</t>
  </si>
  <si>
    <t>STATISTICAL COMPENDIUM 2013</t>
  </si>
  <si>
    <t>At Constant Basic Prices (2007=100), 2006-2012</t>
  </si>
  <si>
    <t>Cayman Islands GDP by Industrial Origin at Current Basic Prices, 2006 -  2012</t>
  </si>
  <si>
    <t xml:space="preserve"> at Constant Basic Prices (2007=100), 2006 - 2012</t>
  </si>
  <si>
    <t>2012</t>
  </si>
  <si>
    <t>Cayman Islands GDP by Income at Current Purchasers' Prices  2006 - 2012</t>
  </si>
  <si>
    <t>2013*</t>
  </si>
  <si>
    <r>
      <t>2011</t>
    </r>
    <r>
      <rPr>
        <b/>
        <vertAlign val="superscript"/>
        <sz val="10"/>
        <rFont val="Arial"/>
        <family val="2"/>
      </rPr>
      <t>R</t>
    </r>
  </si>
  <si>
    <t>Percentage Contribution to GDP by Income at Current Purchasers' Prices 2006 - 2012</t>
  </si>
  <si>
    <r>
      <t xml:space="preserve">Taxes </t>
    </r>
    <r>
      <rPr>
        <i/>
        <sz val="10"/>
        <rFont val="Arial"/>
        <family val="2"/>
      </rPr>
      <t>less</t>
    </r>
    <r>
      <rPr>
        <sz val="10"/>
        <rFont val="Arial"/>
        <family val="2"/>
      </rPr>
      <t xml:space="preserve"> Subsidies on Production and  Imports</t>
    </r>
  </si>
  <si>
    <r>
      <t xml:space="preserve">2009 </t>
    </r>
    <r>
      <rPr>
        <b/>
        <vertAlign val="superscript"/>
        <sz val="10"/>
        <color theme="0"/>
        <rFont val="Arial"/>
        <family val="2"/>
      </rPr>
      <t>2</t>
    </r>
  </si>
  <si>
    <r>
      <t xml:space="preserve">2008 </t>
    </r>
    <r>
      <rPr>
        <b/>
        <vertAlign val="superscript"/>
        <sz val="10"/>
        <color theme="0"/>
        <rFont val="Arial"/>
        <family val="2"/>
      </rPr>
      <t>2</t>
    </r>
  </si>
  <si>
    <r>
      <t>2006</t>
    </r>
    <r>
      <rPr>
        <b/>
        <vertAlign val="superscript"/>
        <sz val="10"/>
        <color theme="0"/>
        <rFont val="Arial"/>
        <family val="2"/>
      </rPr>
      <t>R</t>
    </r>
  </si>
  <si>
    <r>
      <t>2007</t>
    </r>
    <r>
      <rPr>
        <b/>
        <vertAlign val="superscript"/>
        <sz val="10"/>
        <color theme="0"/>
        <rFont val="Arial"/>
        <family val="2"/>
      </rPr>
      <t>R</t>
    </r>
  </si>
  <si>
    <t>Percentage Growth of GDP By Income At Current Purchasers' Prices 2007- 2012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</si>
</sst>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.0"/>
    <numFmt numFmtId="165" formatCode="0.0"/>
    <numFmt numFmtId="166" formatCode="0.0_);\(0.0\)"/>
    <numFmt numFmtId="167" formatCode="_(* #,##0.0_);_(* \(#,##0.0\);_(* &quot;-&quot;??_);_(@_)"/>
    <numFmt numFmtId="168" formatCode="_(* #,##0_);_(* \(#,##0\);_(* &quot;-&quot;??_);_(@_)"/>
    <numFmt numFmtId="169" formatCode="\-\ #\ \-"/>
    <numFmt numFmtId="170" formatCode="#,##0.0_);\(#,##0.0\)"/>
    <numFmt numFmtId="171" formatCode="0.0_);[Red]\(0.0\)"/>
    <numFmt numFmtId="172" formatCode="0.0%"/>
    <numFmt numFmtId="173" formatCode="0.00_);\(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165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16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64" fontId="15" fillId="0" borderId="0" xfId="0" applyNumberFormat="1" applyFont="1" applyFill="1" applyBorder="1"/>
    <xf numFmtId="167" fontId="15" fillId="0" borderId="0" xfId="1" applyNumberFormat="1" applyFont="1" applyFill="1" applyBorder="1"/>
    <xf numFmtId="0" fontId="0" fillId="0" borderId="2" xfId="0" applyFill="1" applyBorder="1"/>
    <xf numFmtId="0" fontId="5" fillId="0" borderId="2" xfId="0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12" fillId="0" borderId="0" xfId="0" applyFont="1" applyFill="1" applyBorder="1"/>
    <xf numFmtId="0" fontId="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4" fillId="0" borderId="0" xfId="0" applyFont="1" applyFill="1"/>
    <xf numFmtId="0" fontId="19" fillId="0" borderId="0" xfId="0" applyFont="1" applyFill="1" applyBorder="1"/>
    <xf numFmtId="43" fontId="4" fillId="0" borderId="0" xfId="1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165" fontId="1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169" fontId="0" fillId="0" borderId="0" xfId="0" applyNumberFormat="1" applyFill="1" applyAlignment="1">
      <alignment horizontal="centerContinuous"/>
    </xf>
    <xf numFmtId="169" fontId="0" fillId="0" borderId="0" xfId="0" applyNumberFormat="1" applyFill="1" applyBorder="1" applyAlignment="1">
      <alignment horizontal="centerContinuous"/>
    </xf>
    <xf numFmtId="169" fontId="15" fillId="0" borderId="0" xfId="0" applyNumberFormat="1" applyFont="1" applyFill="1" applyBorder="1" applyAlignment="1"/>
    <xf numFmtId="168" fontId="15" fillId="0" borderId="0" xfId="1" applyNumberFormat="1" applyFont="1" applyFill="1" applyBorder="1"/>
    <xf numFmtId="0" fontId="15" fillId="0" borderId="0" xfId="0" applyFont="1" applyBorder="1"/>
    <xf numFmtId="0" fontId="15" fillId="0" borderId="0" xfId="0" applyFont="1" applyFill="1"/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168" fontId="5" fillId="0" borderId="0" xfId="0" applyNumberFormat="1" applyFont="1" applyFill="1"/>
    <xf numFmtId="49" fontId="0" fillId="0" borderId="0" xfId="0" applyNumberForma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168" fontId="4" fillId="0" borderId="0" xfId="1" applyNumberFormat="1" applyFont="1" applyFill="1"/>
    <xf numFmtId="167" fontId="15" fillId="0" borderId="0" xfId="1" applyNumberFormat="1" applyFont="1" applyFill="1"/>
    <xf numFmtId="43" fontId="15" fillId="0" borderId="0" xfId="1" applyFont="1" applyFill="1"/>
    <xf numFmtId="168" fontId="5" fillId="0" borderId="0" xfId="1" applyNumberFormat="1" applyFont="1" applyFill="1"/>
    <xf numFmtId="168" fontId="0" fillId="0" borderId="0" xfId="1" applyNumberFormat="1" applyFont="1" applyFill="1"/>
    <xf numFmtId="168" fontId="4" fillId="0" borderId="0" xfId="1" applyNumberFormat="1" applyFont="1" applyFill="1" applyBorder="1"/>
    <xf numFmtId="49" fontId="5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168" fontId="5" fillId="0" borderId="3" xfId="1" applyNumberFormat="1" applyFont="1" applyFill="1" applyBorder="1"/>
    <xf numFmtId="168" fontId="14" fillId="0" borderId="3" xfId="1" applyNumberFormat="1" applyFont="1" applyFill="1" applyBorder="1"/>
    <xf numFmtId="169" fontId="0" fillId="0" borderId="0" xfId="0" applyNumberFormat="1" applyFill="1" applyAlignment="1"/>
    <xf numFmtId="0" fontId="15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0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0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8" fontId="5" fillId="0" borderId="0" xfId="1" applyNumberFormat="1" applyFont="1" applyFill="1" applyAlignment="1">
      <alignment horizontal="center"/>
    </xf>
    <xf numFmtId="168" fontId="5" fillId="0" borderId="0" xfId="1" applyNumberFormat="1" applyFont="1" applyFill="1" applyBorder="1"/>
    <xf numFmtId="168" fontId="19" fillId="0" borderId="0" xfId="1" applyNumberFormat="1" applyFont="1" applyFill="1" applyBorder="1"/>
    <xf numFmtId="168" fontId="17" fillId="0" borderId="0" xfId="1" applyNumberFormat="1" applyFont="1" applyFill="1" applyBorder="1"/>
    <xf numFmtId="0" fontId="9" fillId="0" borderId="0" xfId="0" applyFont="1" applyFill="1"/>
    <xf numFmtId="168" fontId="9" fillId="0" borderId="0" xfId="1" applyNumberFormat="1" applyFont="1" applyFill="1"/>
    <xf numFmtId="168" fontId="15" fillId="0" borderId="0" xfId="1" applyNumberFormat="1" applyFont="1" applyFill="1" applyBorder="1" applyAlignment="1"/>
    <xf numFmtId="2" fontId="1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left"/>
    </xf>
    <xf numFmtId="168" fontId="16" fillId="0" borderId="0" xfId="1" applyNumberFormat="1" applyFont="1" applyFill="1" applyBorder="1"/>
    <xf numFmtId="1" fontId="15" fillId="0" borderId="0" xfId="0" applyNumberFormat="1" applyFont="1" applyFill="1" applyBorder="1"/>
    <xf numFmtId="0" fontId="10" fillId="0" borderId="0" xfId="0" applyFont="1" applyFill="1" applyBorder="1"/>
    <xf numFmtId="165" fontId="0" fillId="0" borderId="2" xfId="0" applyNumberFormat="1" applyFill="1" applyBorder="1"/>
    <xf numFmtId="167" fontId="0" fillId="0" borderId="0" xfId="1" applyNumberFormat="1" applyFont="1" applyFill="1"/>
    <xf numFmtId="168" fontId="0" fillId="0" borderId="0" xfId="0" applyNumberFormat="1" applyFill="1"/>
    <xf numFmtId="168" fontId="15" fillId="0" borderId="0" xfId="0" applyNumberFormat="1" applyFont="1" applyFill="1" applyBorder="1"/>
    <xf numFmtId="43" fontId="1" fillId="0" borderId="0" xfId="1" applyNumberFormat="1" applyFill="1" applyAlignment="1">
      <alignment horizontal="left" indent="1"/>
    </xf>
    <xf numFmtId="0" fontId="10" fillId="0" borderId="0" xfId="0" applyFont="1" applyFill="1" applyAlignment="1">
      <alignment horizontal="right"/>
    </xf>
    <xf numFmtId="165" fontId="5" fillId="0" borderId="0" xfId="0" applyNumberFormat="1" applyFont="1" applyFill="1"/>
    <xf numFmtId="49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/>
    <xf numFmtId="49" fontId="13" fillId="0" borderId="0" xfId="0" applyNumberFormat="1" applyFont="1" applyFill="1" applyBorder="1"/>
    <xf numFmtId="167" fontId="4" fillId="0" borderId="0" xfId="1" applyNumberFormat="1" applyFont="1" applyFill="1"/>
    <xf numFmtId="0" fontId="13" fillId="0" borderId="0" xfId="0" applyFont="1" applyFill="1"/>
    <xf numFmtId="3" fontId="5" fillId="0" borderId="2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9" fontId="1" fillId="0" borderId="0" xfId="2" applyFill="1" applyBorder="1"/>
    <xf numFmtId="172" fontId="15" fillId="0" borderId="0" xfId="0" applyNumberFormat="1" applyFont="1" applyFill="1"/>
    <xf numFmtId="0" fontId="5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7" fontId="5" fillId="0" borderId="3" xfId="1" applyNumberFormat="1" applyFont="1" applyFill="1" applyBorder="1"/>
    <xf numFmtId="0" fontId="5" fillId="0" borderId="3" xfId="0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Border="1"/>
    <xf numFmtId="167" fontId="4" fillId="0" borderId="0" xfId="1" applyNumberFormat="1" applyFont="1" applyFill="1" applyBorder="1" applyAlignment="1">
      <alignment horizontal="left" wrapText="1"/>
    </xf>
    <xf numFmtId="167" fontId="15" fillId="0" borderId="0" xfId="0" applyNumberFormat="1" applyFont="1" applyFill="1" applyBorder="1"/>
    <xf numFmtId="167" fontId="5" fillId="0" borderId="0" xfId="1" applyNumberFormat="1" applyFont="1" applyFill="1" applyBorder="1"/>
    <xf numFmtId="0" fontId="5" fillId="0" borderId="3" xfId="0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0" fillId="0" borderId="1" xfId="0" applyFill="1" applyBorder="1"/>
    <xf numFmtId="0" fontId="5" fillId="0" borderId="2" xfId="0" applyFont="1" applyFill="1" applyBorder="1" applyAlignment="1">
      <alignment horizontal="right" vertical="top"/>
    </xf>
    <xf numFmtId="49" fontId="5" fillId="0" borderId="2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49" fontId="16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>
      <alignment horizontal="right"/>
    </xf>
    <xf numFmtId="171" fontId="15" fillId="0" borderId="0" xfId="0" applyNumberFormat="1" applyFont="1" applyFill="1" applyBorder="1"/>
    <xf numFmtId="173" fontId="15" fillId="0" borderId="0" xfId="0" applyNumberFormat="1" applyFont="1" applyFill="1" applyBorder="1"/>
    <xf numFmtId="166" fontId="15" fillId="0" borderId="0" xfId="0" applyNumberFormat="1" applyFont="1" applyFill="1" applyBorder="1"/>
    <xf numFmtId="0" fontId="3" fillId="0" borderId="3" xfId="0" applyFont="1" applyFill="1" applyBorder="1" applyAlignment="1">
      <alignment horizontal="center"/>
    </xf>
    <xf numFmtId="170" fontId="5" fillId="0" borderId="3" xfId="1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/>
    </xf>
    <xf numFmtId="43" fontId="1" fillId="0" borderId="0" xfId="1" applyNumberFormat="1" applyFill="1" applyBorder="1" applyAlignment="1">
      <alignment horizontal="left" indent="1"/>
    </xf>
    <xf numFmtId="169" fontId="0" fillId="0" borderId="0" xfId="0" applyNumberForma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0" xfId="0" applyFill="1" applyAlignment="1"/>
    <xf numFmtId="0" fontId="10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9" fontId="0" fillId="0" borderId="0" xfId="0" applyNumberForma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8.01: Per Capita GDP at Current Prices, 2009 - 2013</a:t>
            </a:r>
          </a:p>
        </c:rich>
      </c:tx>
      <c:layout>
        <c:manualLayout>
          <c:xMode val="edge"/>
          <c:yMode val="edge"/>
          <c:x val="0.1919383247825729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801362195318"/>
          <c:y val="0.1621624459104774"/>
          <c:w val="0.86323268206039072"/>
          <c:h val="0.66756844854366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'8.01'!$C$23:$C$27</c:f>
              <c:strCache>
                <c:ptCount val="5"/>
                <c:pt idx="0">
                  <c:v>2009</c:v>
                </c:pt>
                <c:pt idx="1">
                  <c:v>2010R</c:v>
                </c:pt>
                <c:pt idx="2">
                  <c:v>2011R</c:v>
                </c:pt>
                <c:pt idx="3">
                  <c:v>2012</c:v>
                </c:pt>
                <c:pt idx="4">
                  <c:v>2013*</c:v>
                </c:pt>
              </c:strCache>
            </c:strRef>
          </c:cat>
          <c:val>
            <c:numRef>
              <c:f>'8.01'!$F$23:$F$27</c:f>
              <c:numCache>
                <c:formatCode>#,##0.0</c:formatCode>
                <c:ptCount val="5"/>
                <c:pt idx="0">
                  <c:v>44752.318255822182</c:v>
                </c:pt>
                <c:pt idx="1">
                  <c:v>44536.661803641866</c:v>
                </c:pt>
                <c:pt idx="2">
                  <c:v>45475.136132568703</c:v>
                </c:pt>
                <c:pt idx="3">
                  <c:v>45896.395545657011</c:v>
                </c:pt>
                <c:pt idx="4">
                  <c:v>47415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03648"/>
        <c:axId val="89523328"/>
      </c:barChart>
      <c:catAx>
        <c:axId val="8860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54526415905321"/>
              <c:y val="0.9027038376959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5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23328"/>
        <c:scaling>
          <c:orientation val="minMax"/>
          <c:max val="48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</a:t>
                </a:r>
              </a:p>
            </c:rich>
          </c:tx>
          <c:layout>
            <c:manualLayout>
              <c:xMode val="edge"/>
              <c:yMode val="edge"/>
              <c:x val="1.8914099152240115E-3"/>
              <c:y val="0.40450507200113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603648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200025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14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28575</xdr:rowOff>
    </xdr:from>
    <xdr:to>
      <xdr:col>2</xdr:col>
      <xdr:colOff>200025</xdr:colOff>
      <xdr:row>3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14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8</xdr:col>
      <xdr:colOff>790575</xdr:colOff>
      <xdr:row>53</xdr:row>
      <xdr:rowOff>123825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47624</xdr:rowOff>
    </xdr:from>
    <xdr:to>
      <xdr:col>1</xdr:col>
      <xdr:colOff>190500</xdr:colOff>
      <xdr:row>4</xdr:row>
      <xdr:rowOff>106239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4"/>
          <a:ext cx="762000" cy="82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0</xdr:rowOff>
    </xdr:from>
    <xdr:to>
      <xdr:col>1</xdr:col>
      <xdr:colOff>361949</xdr:colOff>
      <xdr:row>4</xdr:row>
      <xdr:rowOff>97367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0"/>
          <a:ext cx="828675" cy="85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19049</xdr:rowOff>
    </xdr:from>
    <xdr:to>
      <xdr:col>1</xdr:col>
      <xdr:colOff>295275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49"/>
          <a:ext cx="81915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0</xdr:rowOff>
    </xdr:from>
    <xdr:to>
      <xdr:col>1</xdr:col>
      <xdr:colOff>247649</xdr:colOff>
      <xdr:row>3</xdr:row>
      <xdr:rowOff>173421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0"/>
          <a:ext cx="771525" cy="744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67"/>
  <sheetViews>
    <sheetView tabSelected="1" zoomScaleNormal="100" workbookViewId="0">
      <selection activeCell="I6" sqref="I6"/>
    </sheetView>
  </sheetViews>
  <sheetFormatPr defaultRowHeight="15" x14ac:dyDescent="0.25"/>
  <cols>
    <col min="1" max="1" width="9.140625" style="6"/>
    <col min="2" max="2" width="9.5703125" style="5" customWidth="1"/>
    <col min="3" max="3" width="9.5703125" style="6" customWidth="1"/>
    <col min="4" max="4" width="13.42578125" style="6" customWidth="1"/>
    <col min="5" max="5" width="17.5703125" style="6" customWidth="1"/>
    <col min="6" max="6" width="14.42578125" style="6" customWidth="1"/>
    <col min="7" max="7" width="1.5703125" style="6" hidden="1" customWidth="1"/>
    <col min="8" max="8" width="15.140625" style="6" customWidth="1"/>
    <col min="9" max="9" width="31.7109375" style="6" customWidth="1"/>
    <col min="10" max="10" width="25.85546875" style="5" customWidth="1"/>
    <col min="11" max="19" width="9.140625" style="5"/>
    <col min="20" max="29" width="9.140625" style="9"/>
    <col min="30" max="37" width="9.140625" style="5"/>
    <col min="38" max="50" width="9.140625" style="6"/>
    <col min="51" max="51" width="10" style="9" customWidth="1"/>
    <col min="52" max="52" width="14.7109375" style="9" customWidth="1"/>
    <col min="53" max="54" width="11" style="9" bestFit="1" customWidth="1"/>
    <col min="55" max="55" width="11" style="9" customWidth="1"/>
    <col min="56" max="56" width="11.140625" style="9" bestFit="1" customWidth="1"/>
    <col min="57" max="57" width="10.28515625" style="9" bestFit="1" customWidth="1"/>
    <col min="58" max="59" width="9.140625" style="9"/>
    <col min="60" max="258" width="9.140625" style="6"/>
    <col min="259" max="259" width="7.7109375" style="6" customWidth="1"/>
    <col min="260" max="260" width="9.5703125" style="6" customWidth="1"/>
    <col min="261" max="261" width="13.42578125" style="6" customWidth="1"/>
    <col min="262" max="262" width="17.5703125" style="6" customWidth="1"/>
    <col min="263" max="263" width="14.42578125" style="6" customWidth="1"/>
    <col min="264" max="264" width="0" style="6" hidden="1" customWidth="1"/>
    <col min="265" max="265" width="15.140625" style="6" customWidth="1"/>
    <col min="266" max="266" width="18.85546875" style="6" customWidth="1"/>
    <col min="267" max="267" width="10" style="6" customWidth="1"/>
    <col min="268" max="268" width="14.7109375" style="6" customWidth="1"/>
    <col min="269" max="270" width="11" style="6" bestFit="1" customWidth="1"/>
    <col min="271" max="271" width="11" style="6" customWidth="1"/>
    <col min="272" max="272" width="11.140625" style="6" bestFit="1" customWidth="1"/>
    <col min="273" max="273" width="10.28515625" style="6" bestFit="1" customWidth="1"/>
    <col min="274" max="514" width="9.140625" style="6"/>
    <col min="515" max="515" width="7.7109375" style="6" customWidth="1"/>
    <col min="516" max="516" width="9.5703125" style="6" customWidth="1"/>
    <col min="517" max="517" width="13.42578125" style="6" customWidth="1"/>
    <col min="518" max="518" width="17.5703125" style="6" customWidth="1"/>
    <col min="519" max="519" width="14.42578125" style="6" customWidth="1"/>
    <col min="520" max="520" width="0" style="6" hidden="1" customWidth="1"/>
    <col min="521" max="521" width="15.140625" style="6" customWidth="1"/>
    <col min="522" max="522" width="18.85546875" style="6" customWidth="1"/>
    <col min="523" max="523" width="10" style="6" customWidth="1"/>
    <col min="524" max="524" width="14.7109375" style="6" customWidth="1"/>
    <col min="525" max="526" width="11" style="6" bestFit="1" customWidth="1"/>
    <col min="527" max="527" width="11" style="6" customWidth="1"/>
    <col min="528" max="528" width="11.140625" style="6" bestFit="1" customWidth="1"/>
    <col min="529" max="529" width="10.28515625" style="6" bestFit="1" customWidth="1"/>
    <col min="530" max="770" width="9.140625" style="6"/>
    <col min="771" max="771" width="7.7109375" style="6" customWidth="1"/>
    <col min="772" max="772" width="9.5703125" style="6" customWidth="1"/>
    <col min="773" max="773" width="13.42578125" style="6" customWidth="1"/>
    <col min="774" max="774" width="17.5703125" style="6" customWidth="1"/>
    <col min="775" max="775" width="14.42578125" style="6" customWidth="1"/>
    <col min="776" max="776" width="0" style="6" hidden="1" customWidth="1"/>
    <col min="777" max="777" width="15.140625" style="6" customWidth="1"/>
    <col min="778" max="778" width="18.85546875" style="6" customWidth="1"/>
    <col min="779" max="779" width="10" style="6" customWidth="1"/>
    <col min="780" max="780" width="14.7109375" style="6" customWidth="1"/>
    <col min="781" max="782" width="11" style="6" bestFit="1" customWidth="1"/>
    <col min="783" max="783" width="11" style="6" customWidth="1"/>
    <col min="784" max="784" width="11.140625" style="6" bestFit="1" customWidth="1"/>
    <col min="785" max="785" width="10.28515625" style="6" bestFit="1" customWidth="1"/>
    <col min="786" max="1026" width="9.140625" style="6"/>
    <col min="1027" max="1027" width="7.7109375" style="6" customWidth="1"/>
    <col min="1028" max="1028" width="9.5703125" style="6" customWidth="1"/>
    <col min="1029" max="1029" width="13.42578125" style="6" customWidth="1"/>
    <col min="1030" max="1030" width="17.5703125" style="6" customWidth="1"/>
    <col min="1031" max="1031" width="14.42578125" style="6" customWidth="1"/>
    <col min="1032" max="1032" width="0" style="6" hidden="1" customWidth="1"/>
    <col min="1033" max="1033" width="15.140625" style="6" customWidth="1"/>
    <col min="1034" max="1034" width="18.85546875" style="6" customWidth="1"/>
    <col min="1035" max="1035" width="10" style="6" customWidth="1"/>
    <col min="1036" max="1036" width="14.7109375" style="6" customWidth="1"/>
    <col min="1037" max="1038" width="11" style="6" bestFit="1" customWidth="1"/>
    <col min="1039" max="1039" width="11" style="6" customWidth="1"/>
    <col min="1040" max="1040" width="11.140625" style="6" bestFit="1" customWidth="1"/>
    <col min="1041" max="1041" width="10.28515625" style="6" bestFit="1" customWidth="1"/>
    <col min="1042" max="1282" width="9.140625" style="6"/>
    <col min="1283" max="1283" width="7.7109375" style="6" customWidth="1"/>
    <col min="1284" max="1284" width="9.5703125" style="6" customWidth="1"/>
    <col min="1285" max="1285" width="13.42578125" style="6" customWidth="1"/>
    <col min="1286" max="1286" width="17.5703125" style="6" customWidth="1"/>
    <col min="1287" max="1287" width="14.42578125" style="6" customWidth="1"/>
    <col min="1288" max="1288" width="0" style="6" hidden="1" customWidth="1"/>
    <col min="1289" max="1289" width="15.140625" style="6" customWidth="1"/>
    <col min="1290" max="1290" width="18.85546875" style="6" customWidth="1"/>
    <col min="1291" max="1291" width="10" style="6" customWidth="1"/>
    <col min="1292" max="1292" width="14.7109375" style="6" customWidth="1"/>
    <col min="1293" max="1294" width="11" style="6" bestFit="1" customWidth="1"/>
    <col min="1295" max="1295" width="11" style="6" customWidth="1"/>
    <col min="1296" max="1296" width="11.140625" style="6" bestFit="1" customWidth="1"/>
    <col min="1297" max="1297" width="10.28515625" style="6" bestFit="1" customWidth="1"/>
    <col min="1298" max="1538" width="9.140625" style="6"/>
    <col min="1539" max="1539" width="7.7109375" style="6" customWidth="1"/>
    <col min="1540" max="1540" width="9.5703125" style="6" customWidth="1"/>
    <col min="1541" max="1541" width="13.42578125" style="6" customWidth="1"/>
    <col min="1542" max="1542" width="17.5703125" style="6" customWidth="1"/>
    <col min="1543" max="1543" width="14.42578125" style="6" customWidth="1"/>
    <col min="1544" max="1544" width="0" style="6" hidden="1" customWidth="1"/>
    <col min="1545" max="1545" width="15.140625" style="6" customWidth="1"/>
    <col min="1546" max="1546" width="18.85546875" style="6" customWidth="1"/>
    <col min="1547" max="1547" width="10" style="6" customWidth="1"/>
    <col min="1548" max="1548" width="14.7109375" style="6" customWidth="1"/>
    <col min="1549" max="1550" width="11" style="6" bestFit="1" customWidth="1"/>
    <col min="1551" max="1551" width="11" style="6" customWidth="1"/>
    <col min="1552" max="1552" width="11.140625" style="6" bestFit="1" customWidth="1"/>
    <col min="1553" max="1553" width="10.28515625" style="6" bestFit="1" customWidth="1"/>
    <col min="1554" max="1794" width="9.140625" style="6"/>
    <col min="1795" max="1795" width="7.7109375" style="6" customWidth="1"/>
    <col min="1796" max="1796" width="9.5703125" style="6" customWidth="1"/>
    <col min="1797" max="1797" width="13.42578125" style="6" customWidth="1"/>
    <col min="1798" max="1798" width="17.5703125" style="6" customWidth="1"/>
    <col min="1799" max="1799" width="14.42578125" style="6" customWidth="1"/>
    <col min="1800" max="1800" width="0" style="6" hidden="1" customWidth="1"/>
    <col min="1801" max="1801" width="15.140625" style="6" customWidth="1"/>
    <col min="1802" max="1802" width="18.85546875" style="6" customWidth="1"/>
    <col min="1803" max="1803" width="10" style="6" customWidth="1"/>
    <col min="1804" max="1804" width="14.7109375" style="6" customWidth="1"/>
    <col min="1805" max="1806" width="11" style="6" bestFit="1" customWidth="1"/>
    <col min="1807" max="1807" width="11" style="6" customWidth="1"/>
    <col min="1808" max="1808" width="11.140625" style="6" bestFit="1" customWidth="1"/>
    <col min="1809" max="1809" width="10.28515625" style="6" bestFit="1" customWidth="1"/>
    <col min="1810" max="2050" width="9.140625" style="6"/>
    <col min="2051" max="2051" width="7.7109375" style="6" customWidth="1"/>
    <col min="2052" max="2052" width="9.5703125" style="6" customWidth="1"/>
    <col min="2053" max="2053" width="13.42578125" style="6" customWidth="1"/>
    <col min="2054" max="2054" width="17.5703125" style="6" customWidth="1"/>
    <col min="2055" max="2055" width="14.42578125" style="6" customWidth="1"/>
    <col min="2056" max="2056" width="0" style="6" hidden="1" customWidth="1"/>
    <col min="2057" max="2057" width="15.140625" style="6" customWidth="1"/>
    <col min="2058" max="2058" width="18.85546875" style="6" customWidth="1"/>
    <col min="2059" max="2059" width="10" style="6" customWidth="1"/>
    <col min="2060" max="2060" width="14.7109375" style="6" customWidth="1"/>
    <col min="2061" max="2062" width="11" style="6" bestFit="1" customWidth="1"/>
    <col min="2063" max="2063" width="11" style="6" customWidth="1"/>
    <col min="2064" max="2064" width="11.140625" style="6" bestFit="1" customWidth="1"/>
    <col min="2065" max="2065" width="10.28515625" style="6" bestFit="1" customWidth="1"/>
    <col min="2066" max="2306" width="9.140625" style="6"/>
    <col min="2307" max="2307" width="7.7109375" style="6" customWidth="1"/>
    <col min="2308" max="2308" width="9.5703125" style="6" customWidth="1"/>
    <col min="2309" max="2309" width="13.42578125" style="6" customWidth="1"/>
    <col min="2310" max="2310" width="17.5703125" style="6" customWidth="1"/>
    <col min="2311" max="2311" width="14.42578125" style="6" customWidth="1"/>
    <col min="2312" max="2312" width="0" style="6" hidden="1" customWidth="1"/>
    <col min="2313" max="2313" width="15.140625" style="6" customWidth="1"/>
    <col min="2314" max="2314" width="18.85546875" style="6" customWidth="1"/>
    <col min="2315" max="2315" width="10" style="6" customWidth="1"/>
    <col min="2316" max="2316" width="14.7109375" style="6" customWidth="1"/>
    <col min="2317" max="2318" width="11" style="6" bestFit="1" customWidth="1"/>
    <col min="2319" max="2319" width="11" style="6" customWidth="1"/>
    <col min="2320" max="2320" width="11.140625" style="6" bestFit="1" customWidth="1"/>
    <col min="2321" max="2321" width="10.28515625" style="6" bestFit="1" customWidth="1"/>
    <col min="2322" max="2562" width="9.140625" style="6"/>
    <col min="2563" max="2563" width="7.7109375" style="6" customWidth="1"/>
    <col min="2564" max="2564" width="9.5703125" style="6" customWidth="1"/>
    <col min="2565" max="2565" width="13.42578125" style="6" customWidth="1"/>
    <col min="2566" max="2566" width="17.5703125" style="6" customWidth="1"/>
    <col min="2567" max="2567" width="14.42578125" style="6" customWidth="1"/>
    <col min="2568" max="2568" width="0" style="6" hidden="1" customWidth="1"/>
    <col min="2569" max="2569" width="15.140625" style="6" customWidth="1"/>
    <col min="2570" max="2570" width="18.85546875" style="6" customWidth="1"/>
    <col min="2571" max="2571" width="10" style="6" customWidth="1"/>
    <col min="2572" max="2572" width="14.7109375" style="6" customWidth="1"/>
    <col min="2573" max="2574" width="11" style="6" bestFit="1" customWidth="1"/>
    <col min="2575" max="2575" width="11" style="6" customWidth="1"/>
    <col min="2576" max="2576" width="11.140625" style="6" bestFit="1" customWidth="1"/>
    <col min="2577" max="2577" width="10.28515625" style="6" bestFit="1" customWidth="1"/>
    <col min="2578" max="2818" width="9.140625" style="6"/>
    <col min="2819" max="2819" width="7.7109375" style="6" customWidth="1"/>
    <col min="2820" max="2820" width="9.5703125" style="6" customWidth="1"/>
    <col min="2821" max="2821" width="13.42578125" style="6" customWidth="1"/>
    <col min="2822" max="2822" width="17.5703125" style="6" customWidth="1"/>
    <col min="2823" max="2823" width="14.42578125" style="6" customWidth="1"/>
    <col min="2824" max="2824" width="0" style="6" hidden="1" customWidth="1"/>
    <col min="2825" max="2825" width="15.140625" style="6" customWidth="1"/>
    <col min="2826" max="2826" width="18.85546875" style="6" customWidth="1"/>
    <col min="2827" max="2827" width="10" style="6" customWidth="1"/>
    <col min="2828" max="2828" width="14.7109375" style="6" customWidth="1"/>
    <col min="2829" max="2830" width="11" style="6" bestFit="1" customWidth="1"/>
    <col min="2831" max="2831" width="11" style="6" customWidth="1"/>
    <col min="2832" max="2832" width="11.140625" style="6" bestFit="1" customWidth="1"/>
    <col min="2833" max="2833" width="10.28515625" style="6" bestFit="1" customWidth="1"/>
    <col min="2834" max="3074" width="9.140625" style="6"/>
    <col min="3075" max="3075" width="7.7109375" style="6" customWidth="1"/>
    <col min="3076" max="3076" width="9.5703125" style="6" customWidth="1"/>
    <col min="3077" max="3077" width="13.42578125" style="6" customWidth="1"/>
    <col min="3078" max="3078" width="17.5703125" style="6" customWidth="1"/>
    <col min="3079" max="3079" width="14.42578125" style="6" customWidth="1"/>
    <col min="3080" max="3080" width="0" style="6" hidden="1" customWidth="1"/>
    <col min="3081" max="3081" width="15.140625" style="6" customWidth="1"/>
    <col min="3082" max="3082" width="18.85546875" style="6" customWidth="1"/>
    <col min="3083" max="3083" width="10" style="6" customWidth="1"/>
    <col min="3084" max="3084" width="14.7109375" style="6" customWidth="1"/>
    <col min="3085" max="3086" width="11" style="6" bestFit="1" customWidth="1"/>
    <col min="3087" max="3087" width="11" style="6" customWidth="1"/>
    <col min="3088" max="3088" width="11.140625" style="6" bestFit="1" customWidth="1"/>
    <col min="3089" max="3089" width="10.28515625" style="6" bestFit="1" customWidth="1"/>
    <col min="3090" max="3330" width="9.140625" style="6"/>
    <col min="3331" max="3331" width="7.7109375" style="6" customWidth="1"/>
    <col min="3332" max="3332" width="9.5703125" style="6" customWidth="1"/>
    <col min="3333" max="3333" width="13.42578125" style="6" customWidth="1"/>
    <col min="3334" max="3334" width="17.5703125" style="6" customWidth="1"/>
    <col min="3335" max="3335" width="14.42578125" style="6" customWidth="1"/>
    <col min="3336" max="3336" width="0" style="6" hidden="1" customWidth="1"/>
    <col min="3337" max="3337" width="15.140625" style="6" customWidth="1"/>
    <col min="3338" max="3338" width="18.85546875" style="6" customWidth="1"/>
    <col min="3339" max="3339" width="10" style="6" customWidth="1"/>
    <col min="3340" max="3340" width="14.7109375" style="6" customWidth="1"/>
    <col min="3341" max="3342" width="11" style="6" bestFit="1" customWidth="1"/>
    <col min="3343" max="3343" width="11" style="6" customWidth="1"/>
    <col min="3344" max="3344" width="11.140625" style="6" bestFit="1" customWidth="1"/>
    <col min="3345" max="3345" width="10.28515625" style="6" bestFit="1" customWidth="1"/>
    <col min="3346" max="3586" width="9.140625" style="6"/>
    <col min="3587" max="3587" width="7.7109375" style="6" customWidth="1"/>
    <col min="3588" max="3588" width="9.5703125" style="6" customWidth="1"/>
    <col min="3589" max="3589" width="13.42578125" style="6" customWidth="1"/>
    <col min="3590" max="3590" width="17.5703125" style="6" customWidth="1"/>
    <col min="3591" max="3591" width="14.42578125" style="6" customWidth="1"/>
    <col min="3592" max="3592" width="0" style="6" hidden="1" customWidth="1"/>
    <col min="3593" max="3593" width="15.140625" style="6" customWidth="1"/>
    <col min="3594" max="3594" width="18.85546875" style="6" customWidth="1"/>
    <col min="3595" max="3595" width="10" style="6" customWidth="1"/>
    <col min="3596" max="3596" width="14.7109375" style="6" customWidth="1"/>
    <col min="3597" max="3598" width="11" style="6" bestFit="1" customWidth="1"/>
    <col min="3599" max="3599" width="11" style="6" customWidth="1"/>
    <col min="3600" max="3600" width="11.140625" style="6" bestFit="1" customWidth="1"/>
    <col min="3601" max="3601" width="10.28515625" style="6" bestFit="1" customWidth="1"/>
    <col min="3602" max="3842" width="9.140625" style="6"/>
    <col min="3843" max="3843" width="7.7109375" style="6" customWidth="1"/>
    <col min="3844" max="3844" width="9.5703125" style="6" customWidth="1"/>
    <col min="3845" max="3845" width="13.42578125" style="6" customWidth="1"/>
    <col min="3846" max="3846" width="17.5703125" style="6" customWidth="1"/>
    <col min="3847" max="3847" width="14.42578125" style="6" customWidth="1"/>
    <col min="3848" max="3848" width="0" style="6" hidden="1" customWidth="1"/>
    <col min="3849" max="3849" width="15.140625" style="6" customWidth="1"/>
    <col min="3850" max="3850" width="18.85546875" style="6" customWidth="1"/>
    <col min="3851" max="3851" width="10" style="6" customWidth="1"/>
    <col min="3852" max="3852" width="14.7109375" style="6" customWidth="1"/>
    <col min="3853" max="3854" width="11" style="6" bestFit="1" customWidth="1"/>
    <col min="3855" max="3855" width="11" style="6" customWidth="1"/>
    <col min="3856" max="3856" width="11.140625" style="6" bestFit="1" customWidth="1"/>
    <col min="3857" max="3857" width="10.28515625" style="6" bestFit="1" customWidth="1"/>
    <col min="3858" max="4098" width="9.140625" style="6"/>
    <col min="4099" max="4099" width="7.7109375" style="6" customWidth="1"/>
    <col min="4100" max="4100" width="9.5703125" style="6" customWidth="1"/>
    <col min="4101" max="4101" width="13.42578125" style="6" customWidth="1"/>
    <col min="4102" max="4102" width="17.5703125" style="6" customWidth="1"/>
    <col min="4103" max="4103" width="14.42578125" style="6" customWidth="1"/>
    <col min="4104" max="4104" width="0" style="6" hidden="1" customWidth="1"/>
    <col min="4105" max="4105" width="15.140625" style="6" customWidth="1"/>
    <col min="4106" max="4106" width="18.85546875" style="6" customWidth="1"/>
    <col min="4107" max="4107" width="10" style="6" customWidth="1"/>
    <col min="4108" max="4108" width="14.7109375" style="6" customWidth="1"/>
    <col min="4109" max="4110" width="11" style="6" bestFit="1" customWidth="1"/>
    <col min="4111" max="4111" width="11" style="6" customWidth="1"/>
    <col min="4112" max="4112" width="11.140625" style="6" bestFit="1" customWidth="1"/>
    <col min="4113" max="4113" width="10.28515625" style="6" bestFit="1" customWidth="1"/>
    <col min="4114" max="4354" width="9.140625" style="6"/>
    <col min="4355" max="4355" width="7.7109375" style="6" customWidth="1"/>
    <col min="4356" max="4356" width="9.5703125" style="6" customWidth="1"/>
    <col min="4357" max="4357" width="13.42578125" style="6" customWidth="1"/>
    <col min="4358" max="4358" width="17.5703125" style="6" customWidth="1"/>
    <col min="4359" max="4359" width="14.42578125" style="6" customWidth="1"/>
    <col min="4360" max="4360" width="0" style="6" hidden="1" customWidth="1"/>
    <col min="4361" max="4361" width="15.140625" style="6" customWidth="1"/>
    <col min="4362" max="4362" width="18.85546875" style="6" customWidth="1"/>
    <col min="4363" max="4363" width="10" style="6" customWidth="1"/>
    <col min="4364" max="4364" width="14.7109375" style="6" customWidth="1"/>
    <col min="4365" max="4366" width="11" style="6" bestFit="1" customWidth="1"/>
    <col min="4367" max="4367" width="11" style="6" customWidth="1"/>
    <col min="4368" max="4368" width="11.140625" style="6" bestFit="1" customWidth="1"/>
    <col min="4369" max="4369" width="10.28515625" style="6" bestFit="1" customWidth="1"/>
    <col min="4370" max="4610" width="9.140625" style="6"/>
    <col min="4611" max="4611" width="7.7109375" style="6" customWidth="1"/>
    <col min="4612" max="4612" width="9.5703125" style="6" customWidth="1"/>
    <col min="4613" max="4613" width="13.42578125" style="6" customWidth="1"/>
    <col min="4614" max="4614" width="17.5703125" style="6" customWidth="1"/>
    <col min="4615" max="4615" width="14.42578125" style="6" customWidth="1"/>
    <col min="4616" max="4616" width="0" style="6" hidden="1" customWidth="1"/>
    <col min="4617" max="4617" width="15.140625" style="6" customWidth="1"/>
    <col min="4618" max="4618" width="18.85546875" style="6" customWidth="1"/>
    <col min="4619" max="4619" width="10" style="6" customWidth="1"/>
    <col min="4620" max="4620" width="14.7109375" style="6" customWidth="1"/>
    <col min="4621" max="4622" width="11" style="6" bestFit="1" customWidth="1"/>
    <col min="4623" max="4623" width="11" style="6" customWidth="1"/>
    <col min="4624" max="4624" width="11.140625" style="6" bestFit="1" customWidth="1"/>
    <col min="4625" max="4625" width="10.28515625" style="6" bestFit="1" customWidth="1"/>
    <col min="4626" max="4866" width="9.140625" style="6"/>
    <col min="4867" max="4867" width="7.7109375" style="6" customWidth="1"/>
    <col min="4868" max="4868" width="9.5703125" style="6" customWidth="1"/>
    <col min="4869" max="4869" width="13.42578125" style="6" customWidth="1"/>
    <col min="4870" max="4870" width="17.5703125" style="6" customWidth="1"/>
    <col min="4871" max="4871" width="14.42578125" style="6" customWidth="1"/>
    <col min="4872" max="4872" width="0" style="6" hidden="1" customWidth="1"/>
    <col min="4873" max="4873" width="15.140625" style="6" customWidth="1"/>
    <col min="4874" max="4874" width="18.85546875" style="6" customWidth="1"/>
    <col min="4875" max="4875" width="10" style="6" customWidth="1"/>
    <col min="4876" max="4876" width="14.7109375" style="6" customWidth="1"/>
    <col min="4877" max="4878" width="11" style="6" bestFit="1" customWidth="1"/>
    <col min="4879" max="4879" width="11" style="6" customWidth="1"/>
    <col min="4880" max="4880" width="11.140625" style="6" bestFit="1" customWidth="1"/>
    <col min="4881" max="4881" width="10.28515625" style="6" bestFit="1" customWidth="1"/>
    <col min="4882" max="5122" width="9.140625" style="6"/>
    <col min="5123" max="5123" width="7.7109375" style="6" customWidth="1"/>
    <col min="5124" max="5124" width="9.5703125" style="6" customWidth="1"/>
    <col min="5125" max="5125" width="13.42578125" style="6" customWidth="1"/>
    <col min="5126" max="5126" width="17.5703125" style="6" customWidth="1"/>
    <col min="5127" max="5127" width="14.42578125" style="6" customWidth="1"/>
    <col min="5128" max="5128" width="0" style="6" hidden="1" customWidth="1"/>
    <col min="5129" max="5129" width="15.140625" style="6" customWidth="1"/>
    <col min="5130" max="5130" width="18.85546875" style="6" customWidth="1"/>
    <col min="5131" max="5131" width="10" style="6" customWidth="1"/>
    <col min="5132" max="5132" width="14.7109375" style="6" customWidth="1"/>
    <col min="5133" max="5134" width="11" style="6" bestFit="1" customWidth="1"/>
    <col min="5135" max="5135" width="11" style="6" customWidth="1"/>
    <col min="5136" max="5136" width="11.140625" style="6" bestFit="1" customWidth="1"/>
    <col min="5137" max="5137" width="10.28515625" style="6" bestFit="1" customWidth="1"/>
    <col min="5138" max="5378" width="9.140625" style="6"/>
    <col min="5379" max="5379" width="7.7109375" style="6" customWidth="1"/>
    <col min="5380" max="5380" width="9.5703125" style="6" customWidth="1"/>
    <col min="5381" max="5381" width="13.42578125" style="6" customWidth="1"/>
    <col min="5382" max="5382" width="17.5703125" style="6" customWidth="1"/>
    <col min="5383" max="5383" width="14.42578125" style="6" customWidth="1"/>
    <col min="5384" max="5384" width="0" style="6" hidden="1" customWidth="1"/>
    <col min="5385" max="5385" width="15.140625" style="6" customWidth="1"/>
    <col min="5386" max="5386" width="18.85546875" style="6" customWidth="1"/>
    <col min="5387" max="5387" width="10" style="6" customWidth="1"/>
    <col min="5388" max="5388" width="14.7109375" style="6" customWidth="1"/>
    <col min="5389" max="5390" width="11" style="6" bestFit="1" customWidth="1"/>
    <col min="5391" max="5391" width="11" style="6" customWidth="1"/>
    <col min="5392" max="5392" width="11.140625" style="6" bestFit="1" customWidth="1"/>
    <col min="5393" max="5393" width="10.28515625" style="6" bestFit="1" customWidth="1"/>
    <col min="5394" max="5634" width="9.140625" style="6"/>
    <col min="5635" max="5635" width="7.7109375" style="6" customWidth="1"/>
    <col min="5636" max="5636" width="9.5703125" style="6" customWidth="1"/>
    <col min="5637" max="5637" width="13.42578125" style="6" customWidth="1"/>
    <col min="5638" max="5638" width="17.5703125" style="6" customWidth="1"/>
    <col min="5639" max="5639" width="14.42578125" style="6" customWidth="1"/>
    <col min="5640" max="5640" width="0" style="6" hidden="1" customWidth="1"/>
    <col min="5641" max="5641" width="15.140625" style="6" customWidth="1"/>
    <col min="5642" max="5642" width="18.85546875" style="6" customWidth="1"/>
    <col min="5643" max="5643" width="10" style="6" customWidth="1"/>
    <col min="5644" max="5644" width="14.7109375" style="6" customWidth="1"/>
    <col min="5645" max="5646" width="11" style="6" bestFit="1" customWidth="1"/>
    <col min="5647" max="5647" width="11" style="6" customWidth="1"/>
    <col min="5648" max="5648" width="11.140625" style="6" bestFit="1" customWidth="1"/>
    <col min="5649" max="5649" width="10.28515625" style="6" bestFit="1" customWidth="1"/>
    <col min="5650" max="5890" width="9.140625" style="6"/>
    <col min="5891" max="5891" width="7.7109375" style="6" customWidth="1"/>
    <col min="5892" max="5892" width="9.5703125" style="6" customWidth="1"/>
    <col min="5893" max="5893" width="13.42578125" style="6" customWidth="1"/>
    <col min="5894" max="5894" width="17.5703125" style="6" customWidth="1"/>
    <col min="5895" max="5895" width="14.42578125" style="6" customWidth="1"/>
    <col min="5896" max="5896" width="0" style="6" hidden="1" customWidth="1"/>
    <col min="5897" max="5897" width="15.140625" style="6" customWidth="1"/>
    <col min="5898" max="5898" width="18.85546875" style="6" customWidth="1"/>
    <col min="5899" max="5899" width="10" style="6" customWidth="1"/>
    <col min="5900" max="5900" width="14.7109375" style="6" customWidth="1"/>
    <col min="5901" max="5902" width="11" style="6" bestFit="1" customWidth="1"/>
    <col min="5903" max="5903" width="11" style="6" customWidth="1"/>
    <col min="5904" max="5904" width="11.140625" style="6" bestFit="1" customWidth="1"/>
    <col min="5905" max="5905" width="10.28515625" style="6" bestFit="1" customWidth="1"/>
    <col min="5906" max="6146" width="9.140625" style="6"/>
    <col min="6147" max="6147" width="7.7109375" style="6" customWidth="1"/>
    <col min="6148" max="6148" width="9.5703125" style="6" customWidth="1"/>
    <col min="6149" max="6149" width="13.42578125" style="6" customWidth="1"/>
    <col min="6150" max="6150" width="17.5703125" style="6" customWidth="1"/>
    <col min="6151" max="6151" width="14.42578125" style="6" customWidth="1"/>
    <col min="6152" max="6152" width="0" style="6" hidden="1" customWidth="1"/>
    <col min="6153" max="6153" width="15.140625" style="6" customWidth="1"/>
    <col min="6154" max="6154" width="18.85546875" style="6" customWidth="1"/>
    <col min="6155" max="6155" width="10" style="6" customWidth="1"/>
    <col min="6156" max="6156" width="14.7109375" style="6" customWidth="1"/>
    <col min="6157" max="6158" width="11" style="6" bestFit="1" customWidth="1"/>
    <col min="6159" max="6159" width="11" style="6" customWidth="1"/>
    <col min="6160" max="6160" width="11.140625" style="6" bestFit="1" customWidth="1"/>
    <col min="6161" max="6161" width="10.28515625" style="6" bestFit="1" customWidth="1"/>
    <col min="6162" max="6402" width="9.140625" style="6"/>
    <col min="6403" max="6403" width="7.7109375" style="6" customWidth="1"/>
    <col min="6404" max="6404" width="9.5703125" style="6" customWidth="1"/>
    <col min="6405" max="6405" width="13.42578125" style="6" customWidth="1"/>
    <col min="6406" max="6406" width="17.5703125" style="6" customWidth="1"/>
    <col min="6407" max="6407" width="14.42578125" style="6" customWidth="1"/>
    <col min="6408" max="6408" width="0" style="6" hidden="1" customWidth="1"/>
    <col min="6409" max="6409" width="15.140625" style="6" customWidth="1"/>
    <col min="6410" max="6410" width="18.85546875" style="6" customWidth="1"/>
    <col min="6411" max="6411" width="10" style="6" customWidth="1"/>
    <col min="6412" max="6412" width="14.7109375" style="6" customWidth="1"/>
    <col min="6413" max="6414" width="11" style="6" bestFit="1" customWidth="1"/>
    <col min="6415" max="6415" width="11" style="6" customWidth="1"/>
    <col min="6416" max="6416" width="11.140625" style="6" bestFit="1" customWidth="1"/>
    <col min="6417" max="6417" width="10.28515625" style="6" bestFit="1" customWidth="1"/>
    <col min="6418" max="6658" width="9.140625" style="6"/>
    <col min="6659" max="6659" width="7.7109375" style="6" customWidth="1"/>
    <col min="6660" max="6660" width="9.5703125" style="6" customWidth="1"/>
    <col min="6661" max="6661" width="13.42578125" style="6" customWidth="1"/>
    <col min="6662" max="6662" width="17.5703125" style="6" customWidth="1"/>
    <col min="6663" max="6663" width="14.42578125" style="6" customWidth="1"/>
    <col min="6664" max="6664" width="0" style="6" hidden="1" customWidth="1"/>
    <col min="6665" max="6665" width="15.140625" style="6" customWidth="1"/>
    <col min="6666" max="6666" width="18.85546875" style="6" customWidth="1"/>
    <col min="6667" max="6667" width="10" style="6" customWidth="1"/>
    <col min="6668" max="6668" width="14.7109375" style="6" customWidth="1"/>
    <col min="6669" max="6670" width="11" style="6" bestFit="1" customWidth="1"/>
    <col min="6671" max="6671" width="11" style="6" customWidth="1"/>
    <col min="6672" max="6672" width="11.140625" style="6" bestFit="1" customWidth="1"/>
    <col min="6673" max="6673" width="10.28515625" style="6" bestFit="1" customWidth="1"/>
    <col min="6674" max="6914" width="9.140625" style="6"/>
    <col min="6915" max="6915" width="7.7109375" style="6" customWidth="1"/>
    <col min="6916" max="6916" width="9.5703125" style="6" customWidth="1"/>
    <col min="6917" max="6917" width="13.42578125" style="6" customWidth="1"/>
    <col min="6918" max="6918" width="17.5703125" style="6" customWidth="1"/>
    <col min="6919" max="6919" width="14.42578125" style="6" customWidth="1"/>
    <col min="6920" max="6920" width="0" style="6" hidden="1" customWidth="1"/>
    <col min="6921" max="6921" width="15.140625" style="6" customWidth="1"/>
    <col min="6922" max="6922" width="18.85546875" style="6" customWidth="1"/>
    <col min="6923" max="6923" width="10" style="6" customWidth="1"/>
    <col min="6924" max="6924" width="14.7109375" style="6" customWidth="1"/>
    <col min="6925" max="6926" width="11" style="6" bestFit="1" customWidth="1"/>
    <col min="6927" max="6927" width="11" style="6" customWidth="1"/>
    <col min="6928" max="6928" width="11.140625" style="6" bestFit="1" customWidth="1"/>
    <col min="6929" max="6929" width="10.28515625" style="6" bestFit="1" customWidth="1"/>
    <col min="6930" max="7170" width="9.140625" style="6"/>
    <col min="7171" max="7171" width="7.7109375" style="6" customWidth="1"/>
    <col min="7172" max="7172" width="9.5703125" style="6" customWidth="1"/>
    <col min="7173" max="7173" width="13.42578125" style="6" customWidth="1"/>
    <col min="7174" max="7174" width="17.5703125" style="6" customWidth="1"/>
    <col min="7175" max="7175" width="14.42578125" style="6" customWidth="1"/>
    <col min="7176" max="7176" width="0" style="6" hidden="1" customWidth="1"/>
    <col min="7177" max="7177" width="15.140625" style="6" customWidth="1"/>
    <col min="7178" max="7178" width="18.85546875" style="6" customWidth="1"/>
    <col min="7179" max="7179" width="10" style="6" customWidth="1"/>
    <col min="7180" max="7180" width="14.7109375" style="6" customWidth="1"/>
    <col min="7181" max="7182" width="11" style="6" bestFit="1" customWidth="1"/>
    <col min="7183" max="7183" width="11" style="6" customWidth="1"/>
    <col min="7184" max="7184" width="11.140625" style="6" bestFit="1" customWidth="1"/>
    <col min="7185" max="7185" width="10.28515625" style="6" bestFit="1" customWidth="1"/>
    <col min="7186" max="7426" width="9.140625" style="6"/>
    <col min="7427" max="7427" width="7.7109375" style="6" customWidth="1"/>
    <col min="7428" max="7428" width="9.5703125" style="6" customWidth="1"/>
    <col min="7429" max="7429" width="13.42578125" style="6" customWidth="1"/>
    <col min="7430" max="7430" width="17.5703125" style="6" customWidth="1"/>
    <col min="7431" max="7431" width="14.42578125" style="6" customWidth="1"/>
    <col min="7432" max="7432" width="0" style="6" hidden="1" customWidth="1"/>
    <col min="7433" max="7433" width="15.140625" style="6" customWidth="1"/>
    <col min="7434" max="7434" width="18.85546875" style="6" customWidth="1"/>
    <col min="7435" max="7435" width="10" style="6" customWidth="1"/>
    <col min="7436" max="7436" width="14.7109375" style="6" customWidth="1"/>
    <col min="7437" max="7438" width="11" style="6" bestFit="1" customWidth="1"/>
    <col min="7439" max="7439" width="11" style="6" customWidth="1"/>
    <col min="7440" max="7440" width="11.140625" style="6" bestFit="1" customWidth="1"/>
    <col min="7441" max="7441" width="10.28515625" style="6" bestFit="1" customWidth="1"/>
    <col min="7442" max="7682" width="9.140625" style="6"/>
    <col min="7683" max="7683" width="7.7109375" style="6" customWidth="1"/>
    <col min="7684" max="7684" width="9.5703125" style="6" customWidth="1"/>
    <col min="7685" max="7685" width="13.42578125" style="6" customWidth="1"/>
    <col min="7686" max="7686" width="17.5703125" style="6" customWidth="1"/>
    <col min="7687" max="7687" width="14.42578125" style="6" customWidth="1"/>
    <col min="7688" max="7688" width="0" style="6" hidden="1" customWidth="1"/>
    <col min="7689" max="7689" width="15.140625" style="6" customWidth="1"/>
    <col min="7690" max="7690" width="18.85546875" style="6" customWidth="1"/>
    <col min="7691" max="7691" width="10" style="6" customWidth="1"/>
    <col min="7692" max="7692" width="14.7109375" style="6" customWidth="1"/>
    <col min="7693" max="7694" width="11" style="6" bestFit="1" customWidth="1"/>
    <col min="7695" max="7695" width="11" style="6" customWidth="1"/>
    <col min="7696" max="7696" width="11.140625" style="6" bestFit="1" customWidth="1"/>
    <col min="7697" max="7697" width="10.28515625" style="6" bestFit="1" customWidth="1"/>
    <col min="7698" max="7938" width="9.140625" style="6"/>
    <col min="7939" max="7939" width="7.7109375" style="6" customWidth="1"/>
    <col min="7940" max="7940" width="9.5703125" style="6" customWidth="1"/>
    <col min="7941" max="7941" width="13.42578125" style="6" customWidth="1"/>
    <col min="7942" max="7942" width="17.5703125" style="6" customWidth="1"/>
    <col min="7943" max="7943" width="14.42578125" style="6" customWidth="1"/>
    <col min="7944" max="7944" width="0" style="6" hidden="1" customWidth="1"/>
    <col min="7945" max="7945" width="15.140625" style="6" customWidth="1"/>
    <col min="7946" max="7946" width="18.85546875" style="6" customWidth="1"/>
    <col min="7947" max="7947" width="10" style="6" customWidth="1"/>
    <col min="7948" max="7948" width="14.7109375" style="6" customWidth="1"/>
    <col min="7949" max="7950" width="11" style="6" bestFit="1" customWidth="1"/>
    <col min="7951" max="7951" width="11" style="6" customWidth="1"/>
    <col min="7952" max="7952" width="11.140625" style="6" bestFit="1" customWidth="1"/>
    <col min="7953" max="7953" width="10.28515625" style="6" bestFit="1" customWidth="1"/>
    <col min="7954" max="8194" width="9.140625" style="6"/>
    <col min="8195" max="8195" width="7.7109375" style="6" customWidth="1"/>
    <col min="8196" max="8196" width="9.5703125" style="6" customWidth="1"/>
    <col min="8197" max="8197" width="13.42578125" style="6" customWidth="1"/>
    <col min="8198" max="8198" width="17.5703125" style="6" customWidth="1"/>
    <col min="8199" max="8199" width="14.42578125" style="6" customWidth="1"/>
    <col min="8200" max="8200" width="0" style="6" hidden="1" customWidth="1"/>
    <col min="8201" max="8201" width="15.140625" style="6" customWidth="1"/>
    <col min="8202" max="8202" width="18.85546875" style="6" customWidth="1"/>
    <col min="8203" max="8203" width="10" style="6" customWidth="1"/>
    <col min="8204" max="8204" width="14.7109375" style="6" customWidth="1"/>
    <col min="8205" max="8206" width="11" style="6" bestFit="1" customWidth="1"/>
    <col min="8207" max="8207" width="11" style="6" customWidth="1"/>
    <col min="8208" max="8208" width="11.140625" style="6" bestFit="1" customWidth="1"/>
    <col min="8209" max="8209" width="10.28515625" style="6" bestFit="1" customWidth="1"/>
    <col min="8210" max="8450" width="9.140625" style="6"/>
    <col min="8451" max="8451" width="7.7109375" style="6" customWidth="1"/>
    <col min="8452" max="8452" width="9.5703125" style="6" customWidth="1"/>
    <col min="8453" max="8453" width="13.42578125" style="6" customWidth="1"/>
    <col min="8454" max="8454" width="17.5703125" style="6" customWidth="1"/>
    <col min="8455" max="8455" width="14.42578125" style="6" customWidth="1"/>
    <col min="8456" max="8456" width="0" style="6" hidden="1" customWidth="1"/>
    <col min="8457" max="8457" width="15.140625" style="6" customWidth="1"/>
    <col min="8458" max="8458" width="18.85546875" style="6" customWidth="1"/>
    <col min="8459" max="8459" width="10" style="6" customWidth="1"/>
    <col min="8460" max="8460" width="14.7109375" style="6" customWidth="1"/>
    <col min="8461" max="8462" width="11" style="6" bestFit="1" customWidth="1"/>
    <col min="8463" max="8463" width="11" style="6" customWidth="1"/>
    <col min="8464" max="8464" width="11.140625" style="6" bestFit="1" customWidth="1"/>
    <col min="8465" max="8465" width="10.28515625" style="6" bestFit="1" customWidth="1"/>
    <col min="8466" max="8706" width="9.140625" style="6"/>
    <col min="8707" max="8707" width="7.7109375" style="6" customWidth="1"/>
    <col min="8708" max="8708" width="9.5703125" style="6" customWidth="1"/>
    <col min="8709" max="8709" width="13.42578125" style="6" customWidth="1"/>
    <col min="8710" max="8710" width="17.5703125" style="6" customWidth="1"/>
    <col min="8711" max="8711" width="14.42578125" style="6" customWidth="1"/>
    <col min="8712" max="8712" width="0" style="6" hidden="1" customWidth="1"/>
    <col min="8713" max="8713" width="15.140625" style="6" customWidth="1"/>
    <col min="8714" max="8714" width="18.85546875" style="6" customWidth="1"/>
    <col min="8715" max="8715" width="10" style="6" customWidth="1"/>
    <col min="8716" max="8716" width="14.7109375" style="6" customWidth="1"/>
    <col min="8717" max="8718" width="11" style="6" bestFit="1" customWidth="1"/>
    <col min="8719" max="8719" width="11" style="6" customWidth="1"/>
    <col min="8720" max="8720" width="11.140625" style="6" bestFit="1" customWidth="1"/>
    <col min="8721" max="8721" width="10.28515625" style="6" bestFit="1" customWidth="1"/>
    <col min="8722" max="8962" width="9.140625" style="6"/>
    <col min="8963" max="8963" width="7.7109375" style="6" customWidth="1"/>
    <col min="8964" max="8964" width="9.5703125" style="6" customWidth="1"/>
    <col min="8965" max="8965" width="13.42578125" style="6" customWidth="1"/>
    <col min="8966" max="8966" width="17.5703125" style="6" customWidth="1"/>
    <col min="8967" max="8967" width="14.42578125" style="6" customWidth="1"/>
    <col min="8968" max="8968" width="0" style="6" hidden="1" customWidth="1"/>
    <col min="8969" max="8969" width="15.140625" style="6" customWidth="1"/>
    <col min="8970" max="8970" width="18.85546875" style="6" customWidth="1"/>
    <col min="8971" max="8971" width="10" style="6" customWidth="1"/>
    <col min="8972" max="8972" width="14.7109375" style="6" customWidth="1"/>
    <col min="8973" max="8974" width="11" style="6" bestFit="1" customWidth="1"/>
    <col min="8975" max="8975" width="11" style="6" customWidth="1"/>
    <col min="8976" max="8976" width="11.140625" style="6" bestFit="1" customWidth="1"/>
    <col min="8977" max="8977" width="10.28515625" style="6" bestFit="1" customWidth="1"/>
    <col min="8978" max="9218" width="9.140625" style="6"/>
    <col min="9219" max="9219" width="7.7109375" style="6" customWidth="1"/>
    <col min="9220" max="9220" width="9.5703125" style="6" customWidth="1"/>
    <col min="9221" max="9221" width="13.42578125" style="6" customWidth="1"/>
    <col min="9222" max="9222" width="17.5703125" style="6" customWidth="1"/>
    <col min="9223" max="9223" width="14.42578125" style="6" customWidth="1"/>
    <col min="9224" max="9224" width="0" style="6" hidden="1" customWidth="1"/>
    <col min="9225" max="9225" width="15.140625" style="6" customWidth="1"/>
    <col min="9226" max="9226" width="18.85546875" style="6" customWidth="1"/>
    <col min="9227" max="9227" width="10" style="6" customWidth="1"/>
    <col min="9228" max="9228" width="14.7109375" style="6" customWidth="1"/>
    <col min="9229" max="9230" width="11" style="6" bestFit="1" customWidth="1"/>
    <col min="9231" max="9231" width="11" style="6" customWidth="1"/>
    <col min="9232" max="9232" width="11.140625" style="6" bestFit="1" customWidth="1"/>
    <col min="9233" max="9233" width="10.28515625" style="6" bestFit="1" customWidth="1"/>
    <col min="9234" max="9474" width="9.140625" style="6"/>
    <col min="9475" max="9475" width="7.7109375" style="6" customWidth="1"/>
    <col min="9476" max="9476" width="9.5703125" style="6" customWidth="1"/>
    <col min="9477" max="9477" width="13.42578125" style="6" customWidth="1"/>
    <col min="9478" max="9478" width="17.5703125" style="6" customWidth="1"/>
    <col min="9479" max="9479" width="14.42578125" style="6" customWidth="1"/>
    <col min="9480" max="9480" width="0" style="6" hidden="1" customWidth="1"/>
    <col min="9481" max="9481" width="15.140625" style="6" customWidth="1"/>
    <col min="9482" max="9482" width="18.85546875" style="6" customWidth="1"/>
    <col min="9483" max="9483" width="10" style="6" customWidth="1"/>
    <col min="9484" max="9484" width="14.7109375" style="6" customWidth="1"/>
    <col min="9485" max="9486" width="11" style="6" bestFit="1" customWidth="1"/>
    <col min="9487" max="9487" width="11" style="6" customWidth="1"/>
    <col min="9488" max="9488" width="11.140625" style="6" bestFit="1" customWidth="1"/>
    <col min="9489" max="9489" width="10.28515625" style="6" bestFit="1" customWidth="1"/>
    <col min="9490" max="9730" width="9.140625" style="6"/>
    <col min="9731" max="9731" width="7.7109375" style="6" customWidth="1"/>
    <col min="9732" max="9732" width="9.5703125" style="6" customWidth="1"/>
    <col min="9733" max="9733" width="13.42578125" style="6" customWidth="1"/>
    <col min="9734" max="9734" width="17.5703125" style="6" customWidth="1"/>
    <col min="9735" max="9735" width="14.42578125" style="6" customWidth="1"/>
    <col min="9736" max="9736" width="0" style="6" hidden="1" customWidth="1"/>
    <col min="9737" max="9737" width="15.140625" style="6" customWidth="1"/>
    <col min="9738" max="9738" width="18.85546875" style="6" customWidth="1"/>
    <col min="9739" max="9739" width="10" style="6" customWidth="1"/>
    <col min="9740" max="9740" width="14.7109375" style="6" customWidth="1"/>
    <col min="9741" max="9742" width="11" style="6" bestFit="1" customWidth="1"/>
    <col min="9743" max="9743" width="11" style="6" customWidth="1"/>
    <col min="9744" max="9744" width="11.140625" style="6" bestFit="1" customWidth="1"/>
    <col min="9745" max="9745" width="10.28515625" style="6" bestFit="1" customWidth="1"/>
    <col min="9746" max="9986" width="9.140625" style="6"/>
    <col min="9987" max="9987" width="7.7109375" style="6" customWidth="1"/>
    <col min="9988" max="9988" width="9.5703125" style="6" customWidth="1"/>
    <col min="9989" max="9989" width="13.42578125" style="6" customWidth="1"/>
    <col min="9990" max="9990" width="17.5703125" style="6" customWidth="1"/>
    <col min="9991" max="9991" width="14.42578125" style="6" customWidth="1"/>
    <col min="9992" max="9992" width="0" style="6" hidden="1" customWidth="1"/>
    <col min="9993" max="9993" width="15.140625" style="6" customWidth="1"/>
    <col min="9994" max="9994" width="18.85546875" style="6" customWidth="1"/>
    <col min="9995" max="9995" width="10" style="6" customWidth="1"/>
    <col min="9996" max="9996" width="14.7109375" style="6" customWidth="1"/>
    <col min="9997" max="9998" width="11" style="6" bestFit="1" customWidth="1"/>
    <col min="9999" max="9999" width="11" style="6" customWidth="1"/>
    <col min="10000" max="10000" width="11.140625" style="6" bestFit="1" customWidth="1"/>
    <col min="10001" max="10001" width="10.28515625" style="6" bestFit="1" customWidth="1"/>
    <col min="10002" max="10242" width="9.140625" style="6"/>
    <col min="10243" max="10243" width="7.7109375" style="6" customWidth="1"/>
    <col min="10244" max="10244" width="9.5703125" style="6" customWidth="1"/>
    <col min="10245" max="10245" width="13.42578125" style="6" customWidth="1"/>
    <col min="10246" max="10246" width="17.5703125" style="6" customWidth="1"/>
    <col min="10247" max="10247" width="14.42578125" style="6" customWidth="1"/>
    <col min="10248" max="10248" width="0" style="6" hidden="1" customWidth="1"/>
    <col min="10249" max="10249" width="15.140625" style="6" customWidth="1"/>
    <col min="10250" max="10250" width="18.85546875" style="6" customWidth="1"/>
    <col min="10251" max="10251" width="10" style="6" customWidth="1"/>
    <col min="10252" max="10252" width="14.7109375" style="6" customWidth="1"/>
    <col min="10253" max="10254" width="11" style="6" bestFit="1" customWidth="1"/>
    <col min="10255" max="10255" width="11" style="6" customWidth="1"/>
    <col min="10256" max="10256" width="11.140625" style="6" bestFit="1" customWidth="1"/>
    <col min="10257" max="10257" width="10.28515625" style="6" bestFit="1" customWidth="1"/>
    <col min="10258" max="10498" width="9.140625" style="6"/>
    <col min="10499" max="10499" width="7.7109375" style="6" customWidth="1"/>
    <col min="10500" max="10500" width="9.5703125" style="6" customWidth="1"/>
    <col min="10501" max="10501" width="13.42578125" style="6" customWidth="1"/>
    <col min="10502" max="10502" width="17.5703125" style="6" customWidth="1"/>
    <col min="10503" max="10503" width="14.42578125" style="6" customWidth="1"/>
    <col min="10504" max="10504" width="0" style="6" hidden="1" customWidth="1"/>
    <col min="10505" max="10505" width="15.140625" style="6" customWidth="1"/>
    <col min="10506" max="10506" width="18.85546875" style="6" customWidth="1"/>
    <col min="10507" max="10507" width="10" style="6" customWidth="1"/>
    <col min="10508" max="10508" width="14.7109375" style="6" customWidth="1"/>
    <col min="10509" max="10510" width="11" style="6" bestFit="1" customWidth="1"/>
    <col min="10511" max="10511" width="11" style="6" customWidth="1"/>
    <col min="10512" max="10512" width="11.140625" style="6" bestFit="1" customWidth="1"/>
    <col min="10513" max="10513" width="10.28515625" style="6" bestFit="1" customWidth="1"/>
    <col min="10514" max="10754" width="9.140625" style="6"/>
    <col min="10755" max="10755" width="7.7109375" style="6" customWidth="1"/>
    <col min="10756" max="10756" width="9.5703125" style="6" customWidth="1"/>
    <col min="10757" max="10757" width="13.42578125" style="6" customWidth="1"/>
    <col min="10758" max="10758" width="17.5703125" style="6" customWidth="1"/>
    <col min="10759" max="10759" width="14.42578125" style="6" customWidth="1"/>
    <col min="10760" max="10760" width="0" style="6" hidden="1" customWidth="1"/>
    <col min="10761" max="10761" width="15.140625" style="6" customWidth="1"/>
    <col min="10762" max="10762" width="18.85546875" style="6" customWidth="1"/>
    <col min="10763" max="10763" width="10" style="6" customWidth="1"/>
    <col min="10764" max="10764" width="14.7109375" style="6" customWidth="1"/>
    <col min="10765" max="10766" width="11" style="6" bestFit="1" customWidth="1"/>
    <col min="10767" max="10767" width="11" style="6" customWidth="1"/>
    <col min="10768" max="10768" width="11.140625" style="6" bestFit="1" customWidth="1"/>
    <col min="10769" max="10769" width="10.28515625" style="6" bestFit="1" customWidth="1"/>
    <col min="10770" max="11010" width="9.140625" style="6"/>
    <col min="11011" max="11011" width="7.7109375" style="6" customWidth="1"/>
    <col min="11012" max="11012" width="9.5703125" style="6" customWidth="1"/>
    <col min="11013" max="11013" width="13.42578125" style="6" customWidth="1"/>
    <col min="11014" max="11014" width="17.5703125" style="6" customWidth="1"/>
    <col min="11015" max="11015" width="14.42578125" style="6" customWidth="1"/>
    <col min="11016" max="11016" width="0" style="6" hidden="1" customWidth="1"/>
    <col min="11017" max="11017" width="15.140625" style="6" customWidth="1"/>
    <col min="11018" max="11018" width="18.85546875" style="6" customWidth="1"/>
    <col min="11019" max="11019" width="10" style="6" customWidth="1"/>
    <col min="11020" max="11020" width="14.7109375" style="6" customWidth="1"/>
    <col min="11021" max="11022" width="11" style="6" bestFit="1" customWidth="1"/>
    <col min="11023" max="11023" width="11" style="6" customWidth="1"/>
    <col min="11024" max="11024" width="11.140625" style="6" bestFit="1" customWidth="1"/>
    <col min="11025" max="11025" width="10.28515625" style="6" bestFit="1" customWidth="1"/>
    <col min="11026" max="11266" width="9.140625" style="6"/>
    <col min="11267" max="11267" width="7.7109375" style="6" customWidth="1"/>
    <col min="11268" max="11268" width="9.5703125" style="6" customWidth="1"/>
    <col min="11269" max="11269" width="13.42578125" style="6" customWidth="1"/>
    <col min="11270" max="11270" width="17.5703125" style="6" customWidth="1"/>
    <col min="11271" max="11271" width="14.42578125" style="6" customWidth="1"/>
    <col min="11272" max="11272" width="0" style="6" hidden="1" customWidth="1"/>
    <col min="11273" max="11273" width="15.140625" style="6" customWidth="1"/>
    <col min="11274" max="11274" width="18.85546875" style="6" customWidth="1"/>
    <col min="11275" max="11275" width="10" style="6" customWidth="1"/>
    <col min="11276" max="11276" width="14.7109375" style="6" customWidth="1"/>
    <col min="11277" max="11278" width="11" style="6" bestFit="1" customWidth="1"/>
    <col min="11279" max="11279" width="11" style="6" customWidth="1"/>
    <col min="11280" max="11280" width="11.140625" style="6" bestFit="1" customWidth="1"/>
    <col min="11281" max="11281" width="10.28515625" style="6" bestFit="1" customWidth="1"/>
    <col min="11282" max="11522" width="9.140625" style="6"/>
    <col min="11523" max="11523" width="7.7109375" style="6" customWidth="1"/>
    <col min="11524" max="11524" width="9.5703125" style="6" customWidth="1"/>
    <col min="11525" max="11525" width="13.42578125" style="6" customWidth="1"/>
    <col min="11526" max="11526" width="17.5703125" style="6" customWidth="1"/>
    <col min="11527" max="11527" width="14.42578125" style="6" customWidth="1"/>
    <col min="11528" max="11528" width="0" style="6" hidden="1" customWidth="1"/>
    <col min="11529" max="11529" width="15.140625" style="6" customWidth="1"/>
    <col min="11530" max="11530" width="18.85546875" style="6" customWidth="1"/>
    <col min="11531" max="11531" width="10" style="6" customWidth="1"/>
    <col min="11532" max="11532" width="14.7109375" style="6" customWidth="1"/>
    <col min="11533" max="11534" width="11" style="6" bestFit="1" customWidth="1"/>
    <col min="11535" max="11535" width="11" style="6" customWidth="1"/>
    <col min="11536" max="11536" width="11.140625" style="6" bestFit="1" customWidth="1"/>
    <col min="11537" max="11537" width="10.28515625" style="6" bestFit="1" customWidth="1"/>
    <col min="11538" max="11778" width="9.140625" style="6"/>
    <col min="11779" max="11779" width="7.7109375" style="6" customWidth="1"/>
    <col min="11780" max="11780" width="9.5703125" style="6" customWidth="1"/>
    <col min="11781" max="11781" width="13.42578125" style="6" customWidth="1"/>
    <col min="11782" max="11782" width="17.5703125" style="6" customWidth="1"/>
    <col min="11783" max="11783" width="14.42578125" style="6" customWidth="1"/>
    <col min="11784" max="11784" width="0" style="6" hidden="1" customWidth="1"/>
    <col min="11785" max="11785" width="15.140625" style="6" customWidth="1"/>
    <col min="11786" max="11786" width="18.85546875" style="6" customWidth="1"/>
    <col min="11787" max="11787" width="10" style="6" customWidth="1"/>
    <col min="11788" max="11788" width="14.7109375" style="6" customWidth="1"/>
    <col min="11789" max="11790" width="11" style="6" bestFit="1" customWidth="1"/>
    <col min="11791" max="11791" width="11" style="6" customWidth="1"/>
    <col min="11792" max="11792" width="11.140625" style="6" bestFit="1" customWidth="1"/>
    <col min="11793" max="11793" width="10.28515625" style="6" bestFit="1" customWidth="1"/>
    <col min="11794" max="12034" width="9.140625" style="6"/>
    <col min="12035" max="12035" width="7.7109375" style="6" customWidth="1"/>
    <col min="12036" max="12036" width="9.5703125" style="6" customWidth="1"/>
    <col min="12037" max="12037" width="13.42578125" style="6" customWidth="1"/>
    <col min="12038" max="12038" width="17.5703125" style="6" customWidth="1"/>
    <col min="12039" max="12039" width="14.42578125" style="6" customWidth="1"/>
    <col min="12040" max="12040" width="0" style="6" hidden="1" customWidth="1"/>
    <col min="12041" max="12041" width="15.140625" style="6" customWidth="1"/>
    <col min="12042" max="12042" width="18.85546875" style="6" customWidth="1"/>
    <col min="12043" max="12043" width="10" style="6" customWidth="1"/>
    <col min="12044" max="12044" width="14.7109375" style="6" customWidth="1"/>
    <col min="12045" max="12046" width="11" style="6" bestFit="1" customWidth="1"/>
    <col min="12047" max="12047" width="11" style="6" customWidth="1"/>
    <col min="12048" max="12048" width="11.140625" style="6" bestFit="1" customWidth="1"/>
    <col min="12049" max="12049" width="10.28515625" style="6" bestFit="1" customWidth="1"/>
    <col min="12050" max="12290" width="9.140625" style="6"/>
    <col min="12291" max="12291" width="7.7109375" style="6" customWidth="1"/>
    <col min="12292" max="12292" width="9.5703125" style="6" customWidth="1"/>
    <col min="12293" max="12293" width="13.42578125" style="6" customWidth="1"/>
    <col min="12294" max="12294" width="17.5703125" style="6" customWidth="1"/>
    <col min="12295" max="12295" width="14.42578125" style="6" customWidth="1"/>
    <col min="12296" max="12296" width="0" style="6" hidden="1" customWidth="1"/>
    <col min="12297" max="12297" width="15.140625" style="6" customWidth="1"/>
    <col min="12298" max="12298" width="18.85546875" style="6" customWidth="1"/>
    <col min="12299" max="12299" width="10" style="6" customWidth="1"/>
    <col min="12300" max="12300" width="14.7109375" style="6" customWidth="1"/>
    <col min="12301" max="12302" width="11" style="6" bestFit="1" customWidth="1"/>
    <col min="12303" max="12303" width="11" style="6" customWidth="1"/>
    <col min="12304" max="12304" width="11.140625" style="6" bestFit="1" customWidth="1"/>
    <col min="12305" max="12305" width="10.28515625" style="6" bestFit="1" customWidth="1"/>
    <col min="12306" max="12546" width="9.140625" style="6"/>
    <col min="12547" max="12547" width="7.7109375" style="6" customWidth="1"/>
    <col min="12548" max="12548" width="9.5703125" style="6" customWidth="1"/>
    <col min="12549" max="12549" width="13.42578125" style="6" customWidth="1"/>
    <col min="12550" max="12550" width="17.5703125" style="6" customWidth="1"/>
    <col min="12551" max="12551" width="14.42578125" style="6" customWidth="1"/>
    <col min="12552" max="12552" width="0" style="6" hidden="1" customWidth="1"/>
    <col min="12553" max="12553" width="15.140625" style="6" customWidth="1"/>
    <col min="12554" max="12554" width="18.85546875" style="6" customWidth="1"/>
    <col min="12555" max="12555" width="10" style="6" customWidth="1"/>
    <col min="12556" max="12556" width="14.7109375" style="6" customWidth="1"/>
    <col min="12557" max="12558" width="11" style="6" bestFit="1" customWidth="1"/>
    <col min="12559" max="12559" width="11" style="6" customWidth="1"/>
    <col min="12560" max="12560" width="11.140625" style="6" bestFit="1" customWidth="1"/>
    <col min="12561" max="12561" width="10.28515625" style="6" bestFit="1" customWidth="1"/>
    <col min="12562" max="12802" width="9.140625" style="6"/>
    <col min="12803" max="12803" width="7.7109375" style="6" customWidth="1"/>
    <col min="12804" max="12804" width="9.5703125" style="6" customWidth="1"/>
    <col min="12805" max="12805" width="13.42578125" style="6" customWidth="1"/>
    <col min="12806" max="12806" width="17.5703125" style="6" customWidth="1"/>
    <col min="12807" max="12807" width="14.42578125" style="6" customWidth="1"/>
    <col min="12808" max="12808" width="0" style="6" hidden="1" customWidth="1"/>
    <col min="12809" max="12809" width="15.140625" style="6" customWidth="1"/>
    <col min="12810" max="12810" width="18.85546875" style="6" customWidth="1"/>
    <col min="12811" max="12811" width="10" style="6" customWidth="1"/>
    <col min="12812" max="12812" width="14.7109375" style="6" customWidth="1"/>
    <col min="12813" max="12814" width="11" style="6" bestFit="1" customWidth="1"/>
    <col min="12815" max="12815" width="11" style="6" customWidth="1"/>
    <col min="12816" max="12816" width="11.140625" style="6" bestFit="1" customWidth="1"/>
    <col min="12817" max="12817" width="10.28515625" style="6" bestFit="1" customWidth="1"/>
    <col min="12818" max="13058" width="9.140625" style="6"/>
    <col min="13059" max="13059" width="7.7109375" style="6" customWidth="1"/>
    <col min="13060" max="13060" width="9.5703125" style="6" customWidth="1"/>
    <col min="13061" max="13061" width="13.42578125" style="6" customWidth="1"/>
    <col min="13062" max="13062" width="17.5703125" style="6" customWidth="1"/>
    <col min="13063" max="13063" width="14.42578125" style="6" customWidth="1"/>
    <col min="13064" max="13064" width="0" style="6" hidden="1" customWidth="1"/>
    <col min="13065" max="13065" width="15.140625" style="6" customWidth="1"/>
    <col min="13066" max="13066" width="18.85546875" style="6" customWidth="1"/>
    <col min="13067" max="13067" width="10" style="6" customWidth="1"/>
    <col min="13068" max="13068" width="14.7109375" style="6" customWidth="1"/>
    <col min="13069" max="13070" width="11" style="6" bestFit="1" customWidth="1"/>
    <col min="13071" max="13071" width="11" style="6" customWidth="1"/>
    <col min="13072" max="13072" width="11.140625" style="6" bestFit="1" customWidth="1"/>
    <col min="13073" max="13073" width="10.28515625" style="6" bestFit="1" customWidth="1"/>
    <col min="13074" max="13314" width="9.140625" style="6"/>
    <col min="13315" max="13315" width="7.7109375" style="6" customWidth="1"/>
    <col min="13316" max="13316" width="9.5703125" style="6" customWidth="1"/>
    <col min="13317" max="13317" width="13.42578125" style="6" customWidth="1"/>
    <col min="13318" max="13318" width="17.5703125" style="6" customWidth="1"/>
    <col min="13319" max="13319" width="14.42578125" style="6" customWidth="1"/>
    <col min="13320" max="13320" width="0" style="6" hidden="1" customWidth="1"/>
    <col min="13321" max="13321" width="15.140625" style="6" customWidth="1"/>
    <col min="13322" max="13322" width="18.85546875" style="6" customWidth="1"/>
    <col min="13323" max="13323" width="10" style="6" customWidth="1"/>
    <col min="13324" max="13324" width="14.7109375" style="6" customWidth="1"/>
    <col min="13325" max="13326" width="11" style="6" bestFit="1" customWidth="1"/>
    <col min="13327" max="13327" width="11" style="6" customWidth="1"/>
    <col min="13328" max="13328" width="11.140625" style="6" bestFit="1" customWidth="1"/>
    <col min="13329" max="13329" width="10.28515625" style="6" bestFit="1" customWidth="1"/>
    <col min="13330" max="13570" width="9.140625" style="6"/>
    <col min="13571" max="13571" width="7.7109375" style="6" customWidth="1"/>
    <col min="13572" max="13572" width="9.5703125" style="6" customWidth="1"/>
    <col min="13573" max="13573" width="13.42578125" style="6" customWidth="1"/>
    <col min="13574" max="13574" width="17.5703125" style="6" customWidth="1"/>
    <col min="13575" max="13575" width="14.42578125" style="6" customWidth="1"/>
    <col min="13576" max="13576" width="0" style="6" hidden="1" customWidth="1"/>
    <col min="13577" max="13577" width="15.140625" style="6" customWidth="1"/>
    <col min="13578" max="13578" width="18.85546875" style="6" customWidth="1"/>
    <col min="13579" max="13579" width="10" style="6" customWidth="1"/>
    <col min="13580" max="13580" width="14.7109375" style="6" customWidth="1"/>
    <col min="13581" max="13582" width="11" style="6" bestFit="1" customWidth="1"/>
    <col min="13583" max="13583" width="11" style="6" customWidth="1"/>
    <col min="13584" max="13584" width="11.140625" style="6" bestFit="1" customWidth="1"/>
    <col min="13585" max="13585" width="10.28515625" style="6" bestFit="1" customWidth="1"/>
    <col min="13586" max="13826" width="9.140625" style="6"/>
    <col min="13827" max="13827" width="7.7109375" style="6" customWidth="1"/>
    <col min="13828" max="13828" width="9.5703125" style="6" customWidth="1"/>
    <col min="13829" max="13829" width="13.42578125" style="6" customWidth="1"/>
    <col min="13830" max="13830" width="17.5703125" style="6" customWidth="1"/>
    <col min="13831" max="13831" width="14.42578125" style="6" customWidth="1"/>
    <col min="13832" max="13832" width="0" style="6" hidden="1" customWidth="1"/>
    <col min="13833" max="13833" width="15.140625" style="6" customWidth="1"/>
    <col min="13834" max="13834" width="18.85546875" style="6" customWidth="1"/>
    <col min="13835" max="13835" width="10" style="6" customWidth="1"/>
    <col min="13836" max="13836" width="14.7109375" style="6" customWidth="1"/>
    <col min="13837" max="13838" width="11" style="6" bestFit="1" customWidth="1"/>
    <col min="13839" max="13839" width="11" style="6" customWidth="1"/>
    <col min="13840" max="13840" width="11.140625" style="6" bestFit="1" customWidth="1"/>
    <col min="13841" max="13841" width="10.28515625" style="6" bestFit="1" customWidth="1"/>
    <col min="13842" max="14082" width="9.140625" style="6"/>
    <col min="14083" max="14083" width="7.7109375" style="6" customWidth="1"/>
    <col min="14084" max="14084" width="9.5703125" style="6" customWidth="1"/>
    <col min="14085" max="14085" width="13.42578125" style="6" customWidth="1"/>
    <col min="14086" max="14086" width="17.5703125" style="6" customWidth="1"/>
    <col min="14087" max="14087" width="14.42578125" style="6" customWidth="1"/>
    <col min="14088" max="14088" width="0" style="6" hidden="1" customWidth="1"/>
    <col min="14089" max="14089" width="15.140625" style="6" customWidth="1"/>
    <col min="14090" max="14090" width="18.85546875" style="6" customWidth="1"/>
    <col min="14091" max="14091" width="10" style="6" customWidth="1"/>
    <col min="14092" max="14092" width="14.7109375" style="6" customWidth="1"/>
    <col min="14093" max="14094" width="11" style="6" bestFit="1" customWidth="1"/>
    <col min="14095" max="14095" width="11" style="6" customWidth="1"/>
    <col min="14096" max="14096" width="11.140625" style="6" bestFit="1" customWidth="1"/>
    <col min="14097" max="14097" width="10.28515625" style="6" bestFit="1" customWidth="1"/>
    <col min="14098" max="14338" width="9.140625" style="6"/>
    <col min="14339" max="14339" width="7.7109375" style="6" customWidth="1"/>
    <col min="14340" max="14340" width="9.5703125" style="6" customWidth="1"/>
    <col min="14341" max="14341" width="13.42578125" style="6" customWidth="1"/>
    <col min="14342" max="14342" width="17.5703125" style="6" customWidth="1"/>
    <col min="14343" max="14343" width="14.42578125" style="6" customWidth="1"/>
    <col min="14344" max="14344" width="0" style="6" hidden="1" customWidth="1"/>
    <col min="14345" max="14345" width="15.140625" style="6" customWidth="1"/>
    <col min="14346" max="14346" width="18.85546875" style="6" customWidth="1"/>
    <col min="14347" max="14347" width="10" style="6" customWidth="1"/>
    <col min="14348" max="14348" width="14.7109375" style="6" customWidth="1"/>
    <col min="14349" max="14350" width="11" style="6" bestFit="1" customWidth="1"/>
    <col min="14351" max="14351" width="11" style="6" customWidth="1"/>
    <col min="14352" max="14352" width="11.140625" style="6" bestFit="1" customWidth="1"/>
    <col min="14353" max="14353" width="10.28515625" style="6" bestFit="1" customWidth="1"/>
    <col min="14354" max="14594" width="9.140625" style="6"/>
    <col min="14595" max="14595" width="7.7109375" style="6" customWidth="1"/>
    <col min="14596" max="14596" width="9.5703125" style="6" customWidth="1"/>
    <col min="14597" max="14597" width="13.42578125" style="6" customWidth="1"/>
    <col min="14598" max="14598" width="17.5703125" style="6" customWidth="1"/>
    <col min="14599" max="14599" width="14.42578125" style="6" customWidth="1"/>
    <col min="14600" max="14600" width="0" style="6" hidden="1" customWidth="1"/>
    <col min="14601" max="14601" width="15.140625" style="6" customWidth="1"/>
    <col min="14602" max="14602" width="18.85546875" style="6" customWidth="1"/>
    <col min="14603" max="14603" width="10" style="6" customWidth="1"/>
    <col min="14604" max="14604" width="14.7109375" style="6" customWidth="1"/>
    <col min="14605" max="14606" width="11" style="6" bestFit="1" customWidth="1"/>
    <col min="14607" max="14607" width="11" style="6" customWidth="1"/>
    <col min="14608" max="14608" width="11.140625" style="6" bestFit="1" customWidth="1"/>
    <col min="14609" max="14609" width="10.28515625" style="6" bestFit="1" customWidth="1"/>
    <col min="14610" max="14850" width="9.140625" style="6"/>
    <col min="14851" max="14851" width="7.7109375" style="6" customWidth="1"/>
    <col min="14852" max="14852" width="9.5703125" style="6" customWidth="1"/>
    <col min="14853" max="14853" width="13.42578125" style="6" customWidth="1"/>
    <col min="14854" max="14854" width="17.5703125" style="6" customWidth="1"/>
    <col min="14855" max="14855" width="14.42578125" style="6" customWidth="1"/>
    <col min="14856" max="14856" width="0" style="6" hidden="1" customWidth="1"/>
    <col min="14857" max="14857" width="15.140625" style="6" customWidth="1"/>
    <col min="14858" max="14858" width="18.85546875" style="6" customWidth="1"/>
    <col min="14859" max="14859" width="10" style="6" customWidth="1"/>
    <col min="14860" max="14860" width="14.7109375" style="6" customWidth="1"/>
    <col min="14861" max="14862" width="11" style="6" bestFit="1" customWidth="1"/>
    <col min="14863" max="14863" width="11" style="6" customWidth="1"/>
    <col min="14864" max="14864" width="11.140625" style="6" bestFit="1" customWidth="1"/>
    <col min="14865" max="14865" width="10.28515625" style="6" bestFit="1" customWidth="1"/>
    <col min="14866" max="15106" width="9.140625" style="6"/>
    <col min="15107" max="15107" width="7.7109375" style="6" customWidth="1"/>
    <col min="15108" max="15108" width="9.5703125" style="6" customWidth="1"/>
    <col min="15109" max="15109" width="13.42578125" style="6" customWidth="1"/>
    <col min="15110" max="15110" width="17.5703125" style="6" customWidth="1"/>
    <col min="15111" max="15111" width="14.42578125" style="6" customWidth="1"/>
    <col min="15112" max="15112" width="0" style="6" hidden="1" customWidth="1"/>
    <col min="15113" max="15113" width="15.140625" style="6" customWidth="1"/>
    <col min="15114" max="15114" width="18.85546875" style="6" customWidth="1"/>
    <col min="15115" max="15115" width="10" style="6" customWidth="1"/>
    <col min="15116" max="15116" width="14.7109375" style="6" customWidth="1"/>
    <col min="15117" max="15118" width="11" style="6" bestFit="1" customWidth="1"/>
    <col min="15119" max="15119" width="11" style="6" customWidth="1"/>
    <col min="15120" max="15120" width="11.140625" style="6" bestFit="1" customWidth="1"/>
    <col min="15121" max="15121" width="10.28515625" style="6" bestFit="1" customWidth="1"/>
    <col min="15122" max="15362" width="9.140625" style="6"/>
    <col min="15363" max="15363" width="7.7109375" style="6" customWidth="1"/>
    <col min="15364" max="15364" width="9.5703125" style="6" customWidth="1"/>
    <col min="15365" max="15365" width="13.42578125" style="6" customWidth="1"/>
    <col min="15366" max="15366" width="17.5703125" style="6" customWidth="1"/>
    <col min="15367" max="15367" width="14.42578125" style="6" customWidth="1"/>
    <col min="15368" max="15368" width="0" style="6" hidden="1" customWidth="1"/>
    <col min="15369" max="15369" width="15.140625" style="6" customWidth="1"/>
    <col min="15370" max="15370" width="18.85546875" style="6" customWidth="1"/>
    <col min="15371" max="15371" width="10" style="6" customWidth="1"/>
    <col min="15372" max="15372" width="14.7109375" style="6" customWidth="1"/>
    <col min="15373" max="15374" width="11" style="6" bestFit="1" customWidth="1"/>
    <col min="15375" max="15375" width="11" style="6" customWidth="1"/>
    <col min="15376" max="15376" width="11.140625" style="6" bestFit="1" customWidth="1"/>
    <col min="15377" max="15377" width="10.28515625" style="6" bestFit="1" customWidth="1"/>
    <col min="15378" max="15618" width="9.140625" style="6"/>
    <col min="15619" max="15619" width="7.7109375" style="6" customWidth="1"/>
    <col min="15620" max="15620" width="9.5703125" style="6" customWidth="1"/>
    <col min="15621" max="15621" width="13.42578125" style="6" customWidth="1"/>
    <col min="15622" max="15622" width="17.5703125" style="6" customWidth="1"/>
    <col min="15623" max="15623" width="14.42578125" style="6" customWidth="1"/>
    <col min="15624" max="15624" width="0" style="6" hidden="1" customWidth="1"/>
    <col min="15625" max="15625" width="15.140625" style="6" customWidth="1"/>
    <col min="15626" max="15626" width="18.85546875" style="6" customWidth="1"/>
    <col min="15627" max="15627" width="10" style="6" customWidth="1"/>
    <col min="15628" max="15628" width="14.7109375" style="6" customWidth="1"/>
    <col min="15629" max="15630" width="11" style="6" bestFit="1" customWidth="1"/>
    <col min="15631" max="15631" width="11" style="6" customWidth="1"/>
    <col min="15632" max="15632" width="11.140625" style="6" bestFit="1" customWidth="1"/>
    <col min="15633" max="15633" width="10.28515625" style="6" bestFit="1" customWidth="1"/>
    <col min="15634" max="15874" width="9.140625" style="6"/>
    <col min="15875" max="15875" width="7.7109375" style="6" customWidth="1"/>
    <col min="15876" max="15876" width="9.5703125" style="6" customWidth="1"/>
    <col min="15877" max="15877" width="13.42578125" style="6" customWidth="1"/>
    <col min="15878" max="15878" width="17.5703125" style="6" customWidth="1"/>
    <col min="15879" max="15879" width="14.42578125" style="6" customWidth="1"/>
    <col min="15880" max="15880" width="0" style="6" hidden="1" customWidth="1"/>
    <col min="15881" max="15881" width="15.140625" style="6" customWidth="1"/>
    <col min="15882" max="15882" width="18.85546875" style="6" customWidth="1"/>
    <col min="15883" max="15883" width="10" style="6" customWidth="1"/>
    <col min="15884" max="15884" width="14.7109375" style="6" customWidth="1"/>
    <col min="15885" max="15886" width="11" style="6" bestFit="1" customWidth="1"/>
    <col min="15887" max="15887" width="11" style="6" customWidth="1"/>
    <col min="15888" max="15888" width="11.140625" style="6" bestFit="1" customWidth="1"/>
    <col min="15889" max="15889" width="10.28515625" style="6" bestFit="1" customWidth="1"/>
    <col min="15890" max="16130" width="9.140625" style="6"/>
    <col min="16131" max="16131" width="7.7109375" style="6" customWidth="1"/>
    <col min="16132" max="16132" width="9.5703125" style="6" customWidth="1"/>
    <col min="16133" max="16133" width="13.42578125" style="6" customWidth="1"/>
    <col min="16134" max="16134" width="17.5703125" style="6" customWidth="1"/>
    <col min="16135" max="16135" width="14.42578125" style="6" customWidth="1"/>
    <col min="16136" max="16136" width="0" style="6" hidden="1" customWidth="1"/>
    <col min="16137" max="16137" width="15.140625" style="6" customWidth="1"/>
    <col min="16138" max="16138" width="18.85546875" style="6" customWidth="1"/>
    <col min="16139" max="16139" width="10" style="6" customWidth="1"/>
    <col min="16140" max="16140" width="14.7109375" style="6" customWidth="1"/>
    <col min="16141" max="16142" width="11" style="6" bestFit="1" customWidth="1"/>
    <col min="16143" max="16143" width="11" style="6" customWidth="1"/>
    <col min="16144" max="16144" width="11.140625" style="6" bestFit="1" customWidth="1"/>
    <col min="16145" max="16145" width="10.28515625" style="6" bestFit="1" customWidth="1"/>
    <col min="16146" max="16384" width="9.140625" style="6"/>
  </cols>
  <sheetData>
    <row r="4" spans="2:56" x14ac:dyDescent="0.25">
      <c r="I4" s="7" t="s">
        <v>103</v>
      </c>
      <c r="J4" s="8"/>
    </row>
    <row r="5" spans="2:56" ht="9" customHeight="1" x14ac:dyDescent="0.25"/>
    <row r="8" spans="2:56" ht="15.75" x14ac:dyDescent="0.25">
      <c r="B8" s="10">
        <v>8.01</v>
      </c>
      <c r="C8" s="155" t="s">
        <v>102</v>
      </c>
      <c r="D8" s="155"/>
      <c r="E8" s="155"/>
      <c r="F8" s="155"/>
      <c r="G8" s="155"/>
      <c r="H8" s="155"/>
      <c r="I8" s="155"/>
      <c r="J8" s="11"/>
      <c r="AZ8" s="12"/>
    </row>
    <row r="9" spans="2:56" ht="12.75" customHeight="1" x14ac:dyDescent="0.25">
      <c r="B9" s="10"/>
      <c r="C9" s="5"/>
      <c r="D9" s="11"/>
      <c r="E9" s="11"/>
      <c r="F9" s="11"/>
      <c r="G9" s="11"/>
      <c r="H9" s="11"/>
      <c r="I9" s="11"/>
      <c r="J9" s="11"/>
      <c r="AZ9" s="12">
        <v>2445839.908492194</v>
      </c>
      <c r="BA9" s="9">
        <v>2633824.0967672523</v>
      </c>
      <c r="BB9" s="9">
        <v>2674840.2941899998</v>
      </c>
      <c r="BD9" s="9">
        <v>2547248.8962600003</v>
      </c>
    </row>
    <row r="10" spans="2:56" ht="38.25" customHeight="1" x14ac:dyDescent="0.25">
      <c r="C10" s="156" t="s">
        <v>0</v>
      </c>
      <c r="D10" s="13" t="s">
        <v>1</v>
      </c>
      <c r="E10" s="13" t="s">
        <v>2</v>
      </c>
      <c r="F10" s="158" t="s">
        <v>3</v>
      </c>
      <c r="G10" s="158"/>
      <c r="H10" s="14" t="s">
        <v>4</v>
      </c>
      <c r="I10" s="15" t="s">
        <v>5</v>
      </c>
      <c r="J10" s="2"/>
      <c r="AY10" s="4">
        <v>1998</v>
      </c>
      <c r="AZ10" s="16">
        <v>1497.4453630507146</v>
      </c>
      <c r="BA10" s="17" t="s">
        <v>6</v>
      </c>
    </row>
    <row r="11" spans="2:56" x14ac:dyDescent="0.25">
      <c r="C11" s="157"/>
      <c r="D11" s="18" t="s">
        <v>7</v>
      </c>
      <c r="E11" s="18" t="s">
        <v>8</v>
      </c>
      <c r="F11" s="157" t="s">
        <v>9</v>
      </c>
      <c r="G11" s="157"/>
      <c r="H11" s="18" t="s">
        <v>10</v>
      </c>
      <c r="I11" s="18" t="s">
        <v>8</v>
      </c>
      <c r="J11" s="2"/>
      <c r="AY11" s="4">
        <v>1999</v>
      </c>
      <c r="AZ11" s="16">
        <v>1623.4459021468106</v>
      </c>
      <c r="BA11" s="17">
        <f>((AZ11-AZ10)/AZ10)*100</f>
        <v>8.4143663739021264</v>
      </c>
    </row>
    <row r="12" spans="2:56" ht="27.75" customHeight="1" x14ac:dyDescent="0.25">
      <c r="C12" s="19">
        <v>1998</v>
      </c>
      <c r="D12" s="3">
        <v>1534.7146058580697</v>
      </c>
      <c r="E12" s="20" t="s">
        <v>6</v>
      </c>
      <c r="F12" s="3">
        <f t="shared" ref="F12:F26" si="0">BE35</f>
        <v>40281.223250867966</v>
      </c>
      <c r="G12" s="20"/>
      <c r="H12" s="3">
        <v>2065.0021010610362</v>
      </c>
      <c r="I12" s="20" t="s">
        <v>6</v>
      </c>
      <c r="J12" s="21"/>
      <c r="AY12" s="4">
        <v>2000</v>
      </c>
      <c r="AZ12" s="16">
        <v>1696.721145759079</v>
      </c>
      <c r="BA12" s="17">
        <f>((AZ12-AZ11)/AZ11)*100</f>
        <v>4.5135623869801158</v>
      </c>
    </row>
    <row r="13" spans="2:56" x14ac:dyDescent="0.25">
      <c r="C13" s="19">
        <v>1999</v>
      </c>
      <c r="D13" s="3">
        <v>1663.8511155887556</v>
      </c>
      <c r="E13" s="20">
        <f t="shared" ref="E13:E20" si="1">((D13-D12)/D12)*100</f>
        <v>8.4143663739021246</v>
      </c>
      <c r="F13" s="3">
        <f t="shared" si="0"/>
        <v>42662.8491176604</v>
      </c>
      <c r="G13" s="20"/>
      <c r="H13" s="3">
        <v>2134.8536190776344</v>
      </c>
      <c r="I13" s="20">
        <f t="shared" ref="I13:I22" si="2">((H13-H12)/H12)*100</f>
        <v>3.3826366559485446</v>
      </c>
      <c r="J13" s="21"/>
      <c r="AY13" s="4">
        <v>2001</v>
      </c>
      <c r="AZ13" s="16">
        <v>1740.6393206164321</v>
      </c>
      <c r="BA13" s="17">
        <f>((AZ13-AZ12)/AZ12)*100</f>
        <v>2.5884144231434645</v>
      </c>
      <c r="BB13" s="4" t="s">
        <v>0</v>
      </c>
      <c r="BC13" s="4"/>
      <c r="BD13" s="22" t="s">
        <v>11</v>
      </c>
    </row>
    <row r="14" spans="2:56" x14ac:dyDescent="0.25">
      <c r="C14" s="19">
        <v>2000</v>
      </c>
      <c r="D14" s="3">
        <v>1738.9500737173187</v>
      </c>
      <c r="E14" s="20">
        <f t="shared" si="1"/>
        <v>4.5135623869801096</v>
      </c>
      <c r="F14" s="3">
        <f t="shared" si="0"/>
        <v>43257.464520331305</v>
      </c>
      <c r="G14" s="20"/>
      <c r="H14" s="3">
        <v>2155.8356339951679</v>
      </c>
      <c r="I14" s="20">
        <f t="shared" si="2"/>
        <v>0.98283155013685364</v>
      </c>
      <c r="J14" s="21"/>
      <c r="AY14" s="4">
        <v>2002</v>
      </c>
      <c r="AZ14" s="16">
        <v>1815.4411318039561</v>
      </c>
      <c r="BA14" s="17">
        <f>((AZ14-AZ13)/AZ13)*100</f>
        <v>4.2973756999257935</v>
      </c>
      <c r="BB14" s="4">
        <v>1998</v>
      </c>
      <c r="BC14" s="4"/>
      <c r="BD14" s="16">
        <f t="shared" ref="BD14:BD24" si="3">F12</f>
        <v>40281.223250867966</v>
      </c>
    </row>
    <row r="15" spans="2:56" x14ac:dyDescent="0.25">
      <c r="C15" s="19">
        <v>2001</v>
      </c>
      <c r="D15" s="3">
        <v>1783.9613082366818</v>
      </c>
      <c r="E15" s="20">
        <f t="shared" si="1"/>
        <v>2.5884144231434738</v>
      </c>
      <c r="F15" s="3">
        <f t="shared" si="0"/>
        <v>43090.852855958503</v>
      </c>
      <c r="G15" s="20"/>
      <c r="H15" s="3">
        <v>2167.7874146443955</v>
      </c>
      <c r="I15" s="20">
        <f t="shared" si="2"/>
        <v>0.5543920167549492</v>
      </c>
      <c r="J15" s="21"/>
      <c r="AY15" s="4"/>
      <c r="AZ15" s="16"/>
      <c r="BA15" s="17"/>
      <c r="BB15" s="4">
        <v>1999</v>
      </c>
      <c r="BC15" s="4"/>
      <c r="BD15" s="16">
        <f t="shared" si="3"/>
        <v>42662.8491176604</v>
      </c>
    </row>
    <row r="16" spans="2:56" x14ac:dyDescent="0.25">
      <c r="C16" s="19">
        <v>2002</v>
      </c>
      <c r="D16" s="3">
        <v>1860.6248279929232</v>
      </c>
      <c r="E16" s="20">
        <f t="shared" si="1"/>
        <v>4.2973756999257899</v>
      </c>
      <c r="F16" s="3">
        <f t="shared" si="0"/>
        <v>43779.407717480542</v>
      </c>
      <c r="G16" s="20"/>
      <c r="H16" s="3">
        <v>2205.2363273453093</v>
      </c>
      <c r="I16" s="20">
        <f t="shared" si="2"/>
        <v>1.7275177652536045</v>
      </c>
      <c r="J16" s="21"/>
      <c r="AY16" s="4">
        <v>2003</v>
      </c>
      <c r="AZ16" s="16">
        <v>1882.610105115202</v>
      </c>
      <c r="BA16" s="17">
        <f>((AZ16-AZ14)/AZ14)*100</f>
        <v>3.6998706338939189</v>
      </c>
      <c r="BB16" s="4">
        <v>2000</v>
      </c>
      <c r="BC16" s="4"/>
      <c r="BD16" s="16">
        <f t="shared" si="3"/>
        <v>43257.464520331305</v>
      </c>
    </row>
    <row r="17" spans="2:59" x14ac:dyDescent="0.25">
      <c r="C17" s="19">
        <v>2003</v>
      </c>
      <c r="D17" s="3">
        <v>1929.4655396107726</v>
      </c>
      <c r="E17" s="20">
        <f t="shared" si="1"/>
        <v>3.6998706338939167</v>
      </c>
      <c r="F17" s="3">
        <f t="shared" si="0"/>
        <v>44253.796780063589</v>
      </c>
      <c r="G17" s="20"/>
      <c r="H17" s="3">
        <v>2249.3251181846831</v>
      </c>
      <c r="I17" s="20">
        <f t="shared" si="2"/>
        <v>1.9992773696254333</v>
      </c>
      <c r="J17" s="21"/>
      <c r="AY17" s="4">
        <v>2004</v>
      </c>
      <c r="AZ17" s="16">
        <v>1983.1287085320316</v>
      </c>
      <c r="BA17" s="17">
        <f t="shared" ref="BA17:BA22" si="4">((AZ17-AZ16)/AZ16)*100</f>
        <v>5.3393213572854261</v>
      </c>
      <c r="BB17" s="4">
        <v>2001</v>
      </c>
      <c r="BC17" s="4"/>
      <c r="BD17" s="16">
        <f t="shared" si="3"/>
        <v>43090.852855958503</v>
      </c>
    </row>
    <row r="18" spans="2:59" x14ac:dyDescent="0.25">
      <c r="C18" s="19">
        <v>2004</v>
      </c>
      <c r="D18" s="3">
        <v>2032.4859052486731</v>
      </c>
      <c r="E18" s="20">
        <f t="shared" si="1"/>
        <v>5.3393213572854306</v>
      </c>
      <c r="F18" s="3">
        <f t="shared" si="0"/>
        <v>45942.267297664403</v>
      </c>
      <c r="G18" s="20"/>
      <c r="H18" s="3">
        <v>2269.5103477256016</v>
      </c>
      <c r="I18" s="20">
        <f t="shared" si="2"/>
        <v>0.897390482937788</v>
      </c>
      <c r="J18" s="21"/>
      <c r="AY18" s="4">
        <v>2005</v>
      </c>
      <c r="AZ18" s="16">
        <v>2266.2482796044337</v>
      </c>
      <c r="BA18" s="17">
        <f t="shared" si="4"/>
        <v>14.27640928469919</v>
      </c>
      <c r="BB18" s="4">
        <v>2002</v>
      </c>
      <c r="BC18" s="4"/>
      <c r="BD18" s="16">
        <f t="shared" si="3"/>
        <v>43779.407717480542</v>
      </c>
    </row>
    <row r="19" spans="2:59" x14ac:dyDescent="0.25">
      <c r="C19" s="23">
        <v>2005</v>
      </c>
      <c r="D19" s="3">
        <v>2322.6519117357971</v>
      </c>
      <c r="E19" s="21">
        <f t="shared" si="1"/>
        <v>14.276409284699188</v>
      </c>
      <c r="F19" s="3">
        <f t="shared" si="0"/>
        <v>48036.315183152656</v>
      </c>
      <c r="G19" s="21"/>
      <c r="H19" s="3">
        <v>2416.9156423994118</v>
      </c>
      <c r="I19" s="21">
        <f t="shared" si="2"/>
        <v>6.4950263311878249</v>
      </c>
      <c r="J19" s="21"/>
      <c r="AY19" s="4">
        <v>2006</v>
      </c>
      <c r="AZ19" s="16">
        <v>2389.4305401000579</v>
      </c>
      <c r="BA19" s="17">
        <f t="shared" si="4"/>
        <v>5.4355147935126169</v>
      </c>
      <c r="BB19" s="4">
        <v>2003</v>
      </c>
      <c r="BC19" s="4"/>
      <c r="BD19" s="16">
        <f t="shared" si="3"/>
        <v>44253.796780063589</v>
      </c>
    </row>
    <row r="20" spans="2:59" x14ac:dyDescent="0.25">
      <c r="C20" s="23">
        <v>2006</v>
      </c>
      <c r="D20" s="3">
        <v>2448.8813206</v>
      </c>
      <c r="E20" s="21">
        <f t="shared" si="1"/>
        <v>5.4347105662452613</v>
      </c>
      <c r="F20" s="3">
        <f t="shared" si="0"/>
        <v>47093.871550000003</v>
      </c>
      <c r="G20" s="24"/>
      <c r="H20" s="3">
        <v>2528.21425194018</v>
      </c>
      <c r="I20" s="21">
        <f t="shared" si="2"/>
        <v>4.6049852791004184</v>
      </c>
      <c r="J20" s="21"/>
      <c r="AY20" s="4">
        <v>2007</v>
      </c>
      <c r="AZ20" s="16">
        <v>2569.5008557156671</v>
      </c>
      <c r="BA20" s="17">
        <f t="shared" si="4"/>
        <v>7.5361184430190074</v>
      </c>
      <c r="BB20" s="4">
        <v>2004</v>
      </c>
      <c r="BC20" s="4"/>
      <c r="BD20" s="16">
        <f t="shared" si="3"/>
        <v>45942.267297664403</v>
      </c>
    </row>
    <row r="21" spans="2:59" x14ac:dyDescent="0.25">
      <c r="B21" s="23"/>
      <c r="C21" s="23">
        <v>2007</v>
      </c>
      <c r="D21" s="3">
        <v>2637.0569999999998</v>
      </c>
      <c r="E21" s="21">
        <f>((D21-D20)/D20)*100</f>
        <v>7.6841485872371678</v>
      </c>
      <c r="F21" s="3">
        <f t="shared" si="0"/>
        <v>48744.121996303133</v>
      </c>
      <c r="G21" s="21"/>
      <c r="H21" s="3">
        <v>2637.05700180862</v>
      </c>
      <c r="I21" s="21">
        <f t="shared" si="2"/>
        <v>4.3051236573369085</v>
      </c>
      <c r="J21" s="21"/>
      <c r="AY21" s="4" t="s">
        <v>114</v>
      </c>
      <c r="AZ21" s="25">
        <v>2704.4</v>
      </c>
      <c r="BA21" s="26">
        <f t="shared" si="4"/>
        <v>5.2500135963862293</v>
      </c>
      <c r="BB21" s="4">
        <v>2005</v>
      </c>
      <c r="BC21" s="4"/>
      <c r="BD21" s="16">
        <f t="shared" si="3"/>
        <v>48036.315183152656</v>
      </c>
    </row>
    <row r="22" spans="2:59" x14ac:dyDescent="0.25">
      <c r="B22" s="23"/>
      <c r="C22" s="23">
        <v>2008</v>
      </c>
      <c r="D22" s="27">
        <v>2657.9005000000002</v>
      </c>
      <c r="E22" s="28">
        <f>((D22-D21)/D21)*100</f>
        <v>0.79040764003206632</v>
      </c>
      <c r="F22" s="3">
        <f t="shared" si="0"/>
        <v>47464.204078717099</v>
      </c>
      <c r="G22" s="29"/>
      <c r="H22" s="27">
        <v>2630.5012007410801</v>
      </c>
      <c r="I22" s="30">
        <f t="shared" si="2"/>
        <v>-0.24860293361287519</v>
      </c>
      <c r="J22" s="30"/>
      <c r="AY22" s="4" t="s">
        <v>113</v>
      </c>
      <c r="AZ22" s="25">
        <v>2493</v>
      </c>
      <c r="BA22" s="31">
        <f t="shared" si="4"/>
        <v>-7.8168909924567407</v>
      </c>
      <c r="BB22" s="4">
        <v>2006</v>
      </c>
      <c r="BC22" s="4"/>
      <c r="BD22" s="16">
        <f t="shared" si="3"/>
        <v>47093.871550000003</v>
      </c>
    </row>
    <row r="23" spans="2:59" x14ac:dyDescent="0.25">
      <c r="B23" s="23"/>
      <c r="C23" s="23">
        <v>2009</v>
      </c>
      <c r="D23" s="27">
        <v>2528.864</v>
      </c>
      <c r="E23" s="28">
        <f t="shared" ref="E23:E25" si="5">((D23-D22)/D22)*100</f>
        <v>-4.8548280870559362</v>
      </c>
      <c r="F23" s="3">
        <f t="shared" si="0"/>
        <v>44752.318255822182</v>
      </c>
      <c r="G23" s="32"/>
      <c r="H23" s="27">
        <v>2464.8246367074498</v>
      </c>
      <c r="I23" s="30">
        <f>((H23-H22)/H22)*100</f>
        <v>-6.2982888579163117</v>
      </c>
      <c r="J23" s="30"/>
      <c r="AY23" s="33">
        <v>5.2500135963862293</v>
      </c>
      <c r="AZ23" s="34"/>
      <c r="BB23" s="4">
        <v>2007</v>
      </c>
      <c r="BC23" s="4"/>
      <c r="BD23" s="16">
        <f t="shared" si="3"/>
        <v>48744.121996303133</v>
      </c>
    </row>
    <row r="24" spans="2:59" x14ac:dyDescent="0.25">
      <c r="B24" s="23"/>
      <c r="C24" s="23" t="s">
        <v>97</v>
      </c>
      <c r="D24" s="27">
        <v>2472.7199999999998</v>
      </c>
      <c r="E24" s="28">
        <f t="shared" si="5"/>
        <v>-2.220127298265159</v>
      </c>
      <c r="F24" s="3">
        <f t="shared" si="0"/>
        <v>44536.661803641866</v>
      </c>
      <c r="G24" s="32"/>
      <c r="H24" s="27">
        <v>2398.9997125499199</v>
      </c>
      <c r="I24" s="30">
        <f>((H24-H23)/H23)*100</f>
        <v>-2.6705723067365912</v>
      </c>
      <c r="J24" s="30"/>
      <c r="AY24" s="33"/>
      <c r="AZ24" s="34"/>
      <c r="BB24" s="4">
        <v>2008</v>
      </c>
      <c r="BC24" s="4"/>
      <c r="BD24" s="16">
        <f t="shared" si="3"/>
        <v>47464.204078717099</v>
      </c>
    </row>
    <row r="25" spans="2:59" x14ac:dyDescent="0.25">
      <c r="B25" s="23"/>
      <c r="C25" s="23" t="s">
        <v>110</v>
      </c>
      <c r="D25" s="27">
        <v>2513.7291</v>
      </c>
      <c r="E25" s="28">
        <f t="shared" si="5"/>
        <v>1.6584611278268553</v>
      </c>
      <c r="F25" s="3">
        <f t="shared" si="0"/>
        <v>45475.136132568703</v>
      </c>
      <c r="G25" s="32"/>
      <c r="H25" s="27">
        <v>2420.0730145658099</v>
      </c>
      <c r="I25" s="30">
        <f>((H25-H24)/H24)*100</f>
        <v>0.87842036435640125</v>
      </c>
      <c r="J25" s="30"/>
      <c r="AY25" s="33"/>
      <c r="AZ25" s="34"/>
      <c r="BB25" s="4"/>
      <c r="BC25" s="4"/>
      <c r="BD25" s="16"/>
    </row>
    <row r="26" spans="2:59" x14ac:dyDescent="0.25">
      <c r="C26" s="23">
        <v>2012</v>
      </c>
      <c r="D26" s="27">
        <v>2575.9351999999999</v>
      </c>
      <c r="E26" s="28">
        <f t="shared" ref="E26" si="6">((D26-D25)/D25)*100</f>
        <v>2.4746540906098384</v>
      </c>
      <c r="F26" s="3">
        <f t="shared" si="0"/>
        <v>45896.395545657011</v>
      </c>
      <c r="H26" s="27">
        <v>2454.4725400000002</v>
      </c>
      <c r="I26" s="30">
        <f>((H26-H25)/H25)*100</f>
        <v>1.4214251068933967</v>
      </c>
      <c r="AY26" s="33">
        <v>-7.8168909924567407</v>
      </c>
      <c r="AZ26" s="34"/>
      <c r="BB26" s="4">
        <v>2009</v>
      </c>
      <c r="BC26" s="4"/>
      <c r="BD26" s="16">
        <f>F23</f>
        <v>44752.318255822182</v>
      </c>
    </row>
    <row r="27" spans="2:59" s="35" customFormat="1" x14ac:dyDescent="0.25">
      <c r="C27" s="36" t="s">
        <v>109</v>
      </c>
      <c r="D27" s="37">
        <v>2665.3</v>
      </c>
      <c r="E27" s="38">
        <v>3.5</v>
      </c>
      <c r="F27" s="39">
        <v>47415</v>
      </c>
      <c r="H27" s="37">
        <v>2485.8000000000002</v>
      </c>
      <c r="I27" s="40">
        <v>1.2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9"/>
      <c r="U27" s="9"/>
      <c r="V27" s="9"/>
      <c r="W27" s="9"/>
      <c r="X27" s="9"/>
      <c r="Y27" s="9"/>
      <c r="Z27" s="9"/>
      <c r="AA27" s="9"/>
      <c r="AB27" s="9"/>
      <c r="AC27" s="9"/>
      <c r="AD27" s="5"/>
      <c r="AE27" s="5"/>
      <c r="AF27" s="5"/>
      <c r="AG27" s="5"/>
      <c r="AH27" s="5"/>
      <c r="AI27" s="5"/>
      <c r="AJ27" s="5"/>
      <c r="AK27" s="5"/>
      <c r="AY27" s="33"/>
      <c r="AZ27" s="34"/>
      <c r="BA27" s="9"/>
      <c r="BB27" s="4"/>
      <c r="BC27" s="4"/>
      <c r="BD27" s="16"/>
      <c r="BE27" s="9"/>
      <c r="BF27" s="9"/>
      <c r="BG27" s="9"/>
    </row>
    <row r="28" spans="2:59" s="5" customFormat="1" x14ac:dyDescent="0.25">
      <c r="C28" s="23"/>
      <c r="D28" s="41"/>
      <c r="T28" s="9"/>
      <c r="U28" s="9"/>
      <c r="V28" s="9"/>
      <c r="W28" s="9"/>
      <c r="X28" s="9"/>
      <c r="Y28" s="9"/>
      <c r="Z28" s="9"/>
      <c r="AA28" s="9"/>
      <c r="AB28" s="9"/>
      <c r="AC28" s="9"/>
      <c r="AY28" s="33"/>
      <c r="AZ28" s="34"/>
      <c r="BA28" s="9"/>
      <c r="BB28" s="4"/>
      <c r="BC28" s="4"/>
      <c r="BD28" s="16"/>
      <c r="BE28" s="9"/>
      <c r="BF28" s="9"/>
      <c r="BG28" s="9"/>
    </row>
    <row r="29" spans="2:59" ht="14.25" customHeight="1" x14ac:dyDescent="0.25">
      <c r="B29" s="42"/>
      <c r="C29" s="43" t="s">
        <v>12</v>
      </c>
      <c r="D29" s="44"/>
      <c r="E29" s="44"/>
      <c r="F29" s="44"/>
      <c r="G29" s="44"/>
      <c r="H29" s="44"/>
      <c r="I29" s="44"/>
      <c r="J29" s="32"/>
      <c r="T29" s="45"/>
      <c r="U29" s="45"/>
      <c r="V29" s="45"/>
      <c r="AY29" s="45"/>
      <c r="AZ29" s="45"/>
      <c r="BA29" s="45"/>
      <c r="BE29" s="45">
        <v>1000</v>
      </c>
      <c r="BF29" s="45"/>
      <c r="BG29" s="45"/>
    </row>
    <row r="30" spans="2:59" ht="14.25" customHeight="1" x14ac:dyDescent="0.25">
      <c r="B30" s="42"/>
      <c r="C30" s="44" t="s">
        <v>13</v>
      </c>
      <c r="D30" s="44"/>
      <c r="E30" s="44"/>
      <c r="F30" s="44"/>
      <c r="G30" s="44"/>
      <c r="H30" s="46"/>
      <c r="I30" s="44"/>
      <c r="J30" s="32"/>
      <c r="T30" s="45"/>
      <c r="U30" s="45"/>
      <c r="V30" s="45"/>
      <c r="AY30" s="45"/>
      <c r="AZ30" s="45"/>
      <c r="BA30" s="45"/>
      <c r="BE30" s="45"/>
      <c r="BF30" s="45"/>
      <c r="BG30" s="45"/>
    </row>
    <row r="31" spans="2:59" ht="14.25" customHeight="1" x14ac:dyDescent="0.25">
      <c r="B31" s="42"/>
      <c r="C31" s="44" t="s">
        <v>14</v>
      </c>
      <c r="D31" s="44"/>
      <c r="E31" s="44"/>
      <c r="F31" s="44"/>
      <c r="G31" s="44"/>
      <c r="H31" s="44"/>
      <c r="I31" s="1" t="s">
        <v>15</v>
      </c>
      <c r="J31" s="1"/>
      <c r="T31" s="45"/>
      <c r="U31" s="45"/>
      <c r="V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 spans="2:59" x14ac:dyDescent="0.25">
      <c r="C32" s="47"/>
      <c r="D32" s="48"/>
      <c r="E32" s="44"/>
      <c r="F32" s="48"/>
      <c r="G32" s="48"/>
      <c r="H32" s="48"/>
      <c r="I32" s="48"/>
      <c r="J32" s="49"/>
      <c r="AY32" s="50"/>
      <c r="AZ32" s="50"/>
      <c r="BA32" s="50">
        <v>1995</v>
      </c>
      <c r="BB32" s="50"/>
      <c r="BC32" s="50"/>
      <c r="BD32" s="51">
        <v>32.6</v>
      </c>
    </row>
    <row r="33" spans="3:59" x14ac:dyDescent="0.25">
      <c r="BA33" s="9">
        <v>1996</v>
      </c>
      <c r="BD33" s="51">
        <v>34.299999999999997</v>
      </c>
    </row>
    <row r="34" spans="3:59" x14ac:dyDescent="0.25">
      <c r="BA34" s="9">
        <v>1997</v>
      </c>
      <c r="BD34" s="51">
        <v>35.9</v>
      </c>
    </row>
    <row r="35" spans="3:59" x14ac:dyDescent="0.25">
      <c r="AZ35" s="9">
        <v>2528214.2519401768</v>
      </c>
      <c r="BA35" s="9">
        <v>1998</v>
      </c>
      <c r="BB35" s="16">
        <f t="shared" ref="BB35:BB50" si="7">+D12</f>
        <v>1534.7146058580697</v>
      </c>
      <c r="BC35" s="16"/>
      <c r="BD35" s="51">
        <v>38.1</v>
      </c>
      <c r="BE35" s="51">
        <f t="shared" ref="BE35:BE50" si="8">+BB35/BD35*1000</f>
        <v>40281.223250867966</v>
      </c>
      <c r="BG35" s="51"/>
    </row>
    <row r="36" spans="3:59" x14ac:dyDescent="0.25">
      <c r="AZ36" s="9">
        <v>2637057.0018086187</v>
      </c>
      <c r="BA36" s="9">
        <v>1999</v>
      </c>
      <c r="BB36" s="16">
        <f t="shared" si="7"/>
        <v>1663.8511155887556</v>
      </c>
      <c r="BC36" s="16"/>
      <c r="BD36" s="51">
        <v>39</v>
      </c>
      <c r="BE36" s="51">
        <f t="shared" si="8"/>
        <v>42662.8491176604</v>
      </c>
    </row>
    <row r="37" spans="3:59" x14ac:dyDescent="0.25">
      <c r="AZ37" s="9">
        <v>2630501.2007410834</v>
      </c>
      <c r="BA37" s="9">
        <v>2000</v>
      </c>
      <c r="BB37" s="16">
        <f t="shared" si="7"/>
        <v>1738.9500737173187</v>
      </c>
      <c r="BC37" s="16"/>
      <c r="BD37" s="51">
        <v>40.200000000000003</v>
      </c>
      <c r="BE37" s="51">
        <f t="shared" si="8"/>
        <v>43257.464520331305</v>
      </c>
    </row>
    <row r="38" spans="3:59" x14ac:dyDescent="0.25">
      <c r="C38" s="5"/>
      <c r="D38" s="5"/>
      <c r="AZ38" s="9">
        <v>2464824.6367074484</v>
      </c>
      <c r="BA38" s="9">
        <v>2001</v>
      </c>
      <c r="BB38" s="16">
        <f t="shared" si="7"/>
        <v>1783.9613082366818</v>
      </c>
      <c r="BC38" s="16"/>
      <c r="BD38" s="51">
        <v>41.4</v>
      </c>
      <c r="BE38" s="51">
        <f>+BB38/BD38*1000</f>
        <v>43090.852855958503</v>
      </c>
    </row>
    <row r="39" spans="3:59" x14ac:dyDescent="0.25">
      <c r="D39" s="5"/>
      <c r="AZ39" s="9">
        <v>2398999.7125499239</v>
      </c>
      <c r="BA39" s="9">
        <v>2002</v>
      </c>
      <c r="BB39" s="16">
        <f t="shared" si="7"/>
        <v>1860.6248279929232</v>
      </c>
      <c r="BC39" s="16"/>
      <c r="BD39" s="51">
        <v>42.5</v>
      </c>
      <c r="BE39" s="51">
        <f t="shared" si="8"/>
        <v>43779.407717480542</v>
      </c>
    </row>
    <row r="40" spans="3:59" x14ac:dyDescent="0.25">
      <c r="C40" s="5"/>
      <c r="D40" s="5"/>
      <c r="AZ40" s="9">
        <v>2420073.0145658087</v>
      </c>
      <c r="BA40" s="9">
        <v>2003</v>
      </c>
      <c r="BB40" s="16">
        <f t="shared" si="7"/>
        <v>1929.4655396107726</v>
      </c>
      <c r="BC40" s="16"/>
      <c r="BD40" s="51">
        <v>43.6</v>
      </c>
      <c r="BE40" s="51">
        <f>+BB40/BD40*1000</f>
        <v>44253.796780063589</v>
      </c>
    </row>
    <row r="41" spans="3:59" x14ac:dyDescent="0.25">
      <c r="C41" s="5"/>
      <c r="D41" s="5"/>
      <c r="AZ41" s="9">
        <v>2454472.5399999996</v>
      </c>
      <c r="BA41" s="9">
        <v>2004</v>
      </c>
      <c r="BB41" s="16">
        <f t="shared" si="7"/>
        <v>2032.4859052486731</v>
      </c>
      <c r="BC41" s="16"/>
      <c r="BD41" s="51">
        <v>44.24</v>
      </c>
      <c r="BE41" s="51">
        <f t="shared" si="8"/>
        <v>45942.267297664403</v>
      </c>
    </row>
    <row r="42" spans="3:59" x14ac:dyDescent="0.25">
      <c r="C42" s="5"/>
      <c r="D42" s="5"/>
      <c r="BA42" s="9">
        <v>2005</v>
      </c>
      <c r="BB42" s="16">
        <f t="shared" si="7"/>
        <v>2322.6519117357971</v>
      </c>
      <c r="BC42" s="16" t="s">
        <v>15</v>
      </c>
      <c r="BD42" s="51">
        <v>48.351999999999997</v>
      </c>
      <c r="BE42" s="51">
        <f t="shared" si="8"/>
        <v>48036.315183152656</v>
      </c>
    </row>
    <row r="43" spans="3:59" x14ac:dyDescent="0.25">
      <c r="C43" s="5"/>
      <c r="D43" s="5"/>
      <c r="BA43" s="9">
        <v>2006</v>
      </c>
      <c r="BB43" s="16">
        <f t="shared" si="7"/>
        <v>2448.8813206</v>
      </c>
      <c r="BC43" s="16"/>
      <c r="BD43" s="51">
        <v>52</v>
      </c>
      <c r="BE43" s="51">
        <f t="shared" si="8"/>
        <v>47093.871550000003</v>
      </c>
      <c r="BF43" s="9">
        <v>52</v>
      </c>
      <c r="BG43" s="9">
        <v>52</v>
      </c>
    </row>
    <row r="44" spans="3:59" x14ac:dyDescent="0.25">
      <c r="C44" s="5"/>
      <c r="D44" s="5"/>
      <c r="BA44" s="9">
        <v>2007</v>
      </c>
      <c r="BB44" s="16">
        <f t="shared" si="7"/>
        <v>2637.0569999999998</v>
      </c>
      <c r="BC44" s="16"/>
      <c r="BD44" s="51">
        <f>+BF44</f>
        <v>54.1</v>
      </c>
      <c r="BE44" s="51">
        <f>+BB44/BD44*1000</f>
        <v>48744.121996303133</v>
      </c>
      <c r="BF44" s="9">
        <v>54.1</v>
      </c>
      <c r="BG44" s="9">
        <v>54.1</v>
      </c>
    </row>
    <row r="45" spans="3:59" x14ac:dyDescent="0.25">
      <c r="C45" s="5"/>
      <c r="D45" s="5"/>
      <c r="BA45" s="9">
        <v>2008</v>
      </c>
      <c r="BB45" s="16">
        <f t="shared" si="7"/>
        <v>2657.9005000000002</v>
      </c>
      <c r="BC45" s="16"/>
      <c r="BD45" s="51">
        <f>+BF45</f>
        <v>55.997999999999998</v>
      </c>
      <c r="BE45" s="51">
        <f t="shared" si="8"/>
        <v>47464.204078717099</v>
      </c>
      <c r="BF45" s="9">
        <v>55.997999999999998</v>
      </c>
      <c r="BG45" s="9">
        <v>55.997999999999998</v>
      </c>
    </row>
    <row r="46" spans="3:59" x14ac:dyDescent="0.25">
      <c r="C46" s="5"/>
      <c r="D46" s="5"/>
      <c r="BA46" s="9">
        <v>2009</v>
      </c>
      <c r="BB46" s="16">
        <f t="shared" si="7"/>
        <v>2528.864</v>
      </c>
      <c r="BC46" s="16"/>
      <c r="BD46" s="51">
        <f>+BF46</f>
        <v>56.508000000000003</v>
      </c>
      <c r="BE46" s="51">
        <f t="shared" si="8"/>
        <v>44752.318255822182</v>
      </c>
      <c r="BF46" s="9">
        <v>56.508000000000003</v>
      </c>
      <c r="BG46" s="9">
        <v>56.508000000000003</v>
      </c>
    </row>
    <row r="47" spans="3:59" x14ac:dyDescent="0.25">
      <c r="C47" s="5"/>
      <c r="D47" s="5"/>
      <c r="BA47" s="9">
        <v>2010</v>
      </c>
      <c r="BB47" s="16">
        <f t="shared" si="7"/>
        <v>2472.7199999999998</v>
      </c>
      <c r="BD47" s="51">
        <f>+BF47</f>
        <v>55.521000000000001</v>
      </c>
      <c r="BE47" s="51">
        <f t="shared" si="8"/>
        <v>44536.661803641866</v>
      </c>
      <c r="BF47" s="9">
        <v>55.521000000000001</v>
      </c>
      <c r="BG47" s="9">
        <v>55.521000000000001</v>
      </c>
    </row>
    <row r="48" spans="3:59" x14ac:dyDescent="0.25">
      <c r="C48" s="5"/>
      <c r="D48" s="5"/>
      <c r="BA48" s="9">
        <v>2011</v>
      </c>
      <c r="BB48" s="16">
        <f t="shared" si="7"/>
        <v>2513.7291</v>
      </c>
      <c r="BD48" s="51">
        <v>55.277000000000001</v>
      </c>
      <c r="BE48" s="51">
        <f t="shared" si="8"/>
        <v>45475.136132568703</v>
      </c>
      <c r="BG48" s="9">
        <v>55.277000000000001</v>
      </c>
    </row>
    <row r="49" spans="2:59" x14ac:dyDescent="0.25">
      <c r="BA49" s="9">
        <v>2012</v>
      </c>
      <c r="BB49" s="16">
        <f t="shared" si="7"/>
        <v>2575.9351999999999</v>
      </c>
      <c r="BD49" s="51">
        <v>56.125</v>
      </c>
      <c r="BE49" s="51">
        <f t="shared" si="8"/>
        <v>45896.395545657011</v>
      </c>
      <c r="BG49" s="9">
        <v>56.125</v>
      </c>
    </row>
    <row r="50" spans="2:59" x14ac:dyDescent="0.25">
      <c r="BA50" s="9">
        <v>2013</v>
      </c>
      <c r="BB50" s="16">
        <f t="shared" si="7"/>
        <v>2665.3</v>
      </c>
      <c r="BE50" s="51" t="e">
        <f t="shared" si="8"/>
        <v>#DIV/0!</v>
      </c>
    </row>
    <row r="56" spans="2:59" x14ac:dyDescent="0.25">
      <c r="C56" s="48" t="s">
        <v>17</v>
      </c>
    </row>
    <row r="57" spans="2:59" x14ac:dyDescent="0.25">
      <c r="B57" s="52"/>
      <c r="C57" s="53"/>
      <c r="D57" s="53"/>
      <c r="E57" s="53"/>
      <c r="F57" s="53"/>
      <c r="G57" s="53"/>
      <c r="H57" s="53"/>
      <c r="I57" s="53"/>
      <c r="J57" s="52"/>
      <c r="AY57" s="54"/>
    </row>
    <row r="58" spans="2:59" ht="9" customHeight="1" x14ac:dyDescent="0.25">
      <c r="B58" s="52"/>
      <c r="C58" s="53"/>
      <c r="D58" s="53"/>
      <c r="E58" s="53"/>
      <c r="F58" s="53"/>
      <c r="G58" s="53"/>
      <c r="H58" s="53"/>
      <c r="I58" s="53"/>
      <c r="J58" s="52"/>
      <c r="AY58" s="54"/>
    </row>
    <row r="59" spans="2:59" x14ac:dyDescent="0.25">
      <c r="B59" s="55"/>
      <c r="C59" s="55"/>
      <c r="D59" s="55"/>
      <c r="E59" s="55"/>
      <c r="F59" s="55"/>
      <c r="G59" s="55"/>
      <c r="H59" s="55"/>
      <c r="I59" s="55"/>
      <c r="J59" s="56"/>
      <c r="AY59" s="57"/>
      <c r="AZ59" s="57"/>
    </row>
    <row r="63" spans="2:59" x14ac:dyDescent="0.25">
      <c r="BE63" s="9" t="s">
        <v>16</v>
      </c>
    </row>
    <row r="64" spans="2:59" x14ac:dyDescent="0.25">
      <c r="BC64" s="9">
        <v>2007</v>
      </c>
      <c r="BD64" s="58">
        <v>54986</v>
      </c>
      <c r="BE64" s="58">
        <v>54079</v>
      </c>
    </row>
    <row r="65" spans="55:57" x14ac:dyDescent="0.25">
      <c r="BC65" s="9">
        <v>2008</v>
      </c>
      <c r="BD65" s="58">
        <v>57009</v>
      </c>
      <c r="BE65" s="58">
        <v>55997.5</v>
      </c>
    </row>
    <row r="66" spans="55:57" x14ac:dyDescent="0.25">
      <c r="BC66" s="9">
        <v>2009</v>
      </c>
      <c r="BD66" s="58">
        <v>55250</v>
      </c>
      <c r="BE66" s="58">
        <v>56340.5</v>
      </c>
    </row>
    <row r="67" spans="55:57" x14ac:dyDescent="0.25">
      <c r="BC67" s="9">
        <v>2010</v>
      </c>
      <c r="BD67" s="58">
        <v>54397</v>
      </c>
      <c r="BE67" s="58">
        <v>55034.5</v>
      </c>
    </row>
  </sheetData>
  <mergeCells count="4">
    <mergeCell ref="C8:I8"/>
    <mergeCell ref="C10:C11"/>
    <mergeCell ref="F10:G10"/>
    <mergeCell ref="F11:G11"/>
  </mergeCells>
  <pageMargins left="0.7" right="0.7" top="0.75" bottom="0.75" header="0.3" footer="0.3"/>
  <pageSetup scale="63" orientation="portrait" r:id="rId1"/>
  <colBreaks count="1" manualBreakCount="1"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Y235"/>
  <sheetViews>
    <sheetView zoomScaleNormal="100" workbookViewId="0">
      <selection activeCell="K4" sqref="K4"/>
    </sheetView>
  </sheetViews>
  <sheetFormatPr defaultRowHeight="15" x14ac:dyDescent="0.25"/>
  <cols>
    <col min="1" max="1" width="9.140625" style="6"/>
    <col min="2" max="2" width="7.42578125" style="5" customWidth="1"/>
    <col min="3" max="3" width="2.85546875" style="5" customWidth="1"/>
    <col min="4" max="4" width="42.28515625" style="6" customWidth="1"/>
    <col min="5" max="11" width="12.5703125" style="6" customWidth="1"/>
    <col min="12" max="13" width="0" style="6" hidden="1" customWidth="1"/>
    <col min="14" max="33" width="9.140625" style="6"/>
    <col min="34" max="34" width="9.140625" style="60"/>
    <col min="35" max="84" width="9.140625" style="6"/>
    <col min="85" max="85" width="9.140625" style="60"/>
    <col min="86" max="92" width="13.85546875" style="60" customWidth="1"/>
    <col min="93" max="93" width="2.28515625" style="60" customWidth="1"/>
    <col min="94" max="94" width="3" style="60" customWidth="1"/>
    <col min="95" max="95" width="4" style="60" customWidth="1"/>
    <col min="96" max="97" width="9.85546875" style="60" bestFit="1" customWidth="1"/>
    <col min="98" max="99" width="15.140625" style="60" bestFit="1" customWidth="1"/>
    <col min="100" max="103" width="9.140625" style="60"/>
    <col min="104" max="261" width="9.140625" style="6"/>
    <col min="262" max="262" width="7.42578125" style="6" customWidth="1"/>
    <col min="263" max="263" width="2.85546875" style="6" customWidth="1"/>
    <col min="264" max="264" width="40.140625" style="6" customWidth="1"/>
    <col min="265" max="268" width="12.140625" style="6" customWidth="1"/>
    <col min="269" max="269" width="11.28515625" style="6" customWidth="1"/>
    <col min="270" max="270" width="9.140625" style="6"/>
    <col min="271" max="271" width="0" style="6" hidden="1" customWidth="1"/>
    <col min="272" max="273" width="9.140625" style="6"/>
    <col min="274" max="277" width="12.85546875" style="6" bestFit="1" customWidth="1"/>
    <col min="278" max="278" width="12.5703125" style="6" customWidth="1"/>
    <col min="279" max="279" width="2.28515625" style="6" customWidth="1"/>
    <col min="280" max="280" width="3" style="6" customWidth="1"/>
    <col min="281" max="281" width="4" style="6" customWidth="1"/>
    <col min="282" max="283" width="9.140625" style="6"/>
    <col min="284" max="285" width="12.85546875" style="6" bestFit="1" customWidth="1"/>
    <col min="286" max="517" width="9.140625" style="6"/>
    <col min="518" max="518" width="7.42578125" style="6" customWidth="1"/>
    <col min="519" max="519" width="2.85546875" style="6" customWidth="1"/>
    <col min="520" max="520" width="40.140625" style="6" customWidth="1"/>
    <col min="521" max="524" width="12.140625" style="6" customWidth="1"/>
    <col min="525" max="525" width="11.28515625" style="6" customWidth="1"/>
    <col min="526" max="526" width="9.140625" style="6"/>
    <col min="527" max="527" width="0" style="6" hidden="1" customWidth="1"/>
    <col min="528" max="529" width="9.140625" style="6"/>
    <col min="530" max="533" width="12.85546875" style="6" bestFit="1" customWidth="1"/>
    <col min="534" max="534" width="12.5703125" style="6" customWidth="1"/>
    <col min="535" max="535" width="2.28515625" style="6" customWidth="1"/>
    <col min="536" max="536" width="3" style="6" customWidth="1"/>
    <col min="537" max="537" width="4" style="6" customWidth="1"/>
    <col min="538" max="539" width="9.140625" style="6"/>
    <col min="540" max="541" width="12.85546875" style="6" bestFit="1" customWidth="1"/>
    <col min="542" max="773" width="9.140625" style="6"/>
    <col min="774" max="774" width="7.42578125" style="6" customWidth="1"/>
    <col min="775" max="775" width="2.85546875" style="6" customWidth="1"/>
    <col min="776" max="776" width="40.140625" style="6" customWidth="1"/>
    <col min="777" max="780" width="12.140625" style="6" customWidth="1"/>
    <col min="781" max="781" width="11.28515625" style="6" customWidth="1"/>
    <col min="782" max="782" width="9.140625" style="6"/>
    <col min="783" max="783" width="0" style="6" hidden="1" customWidth="1"/>
    <col min="784" max="785" width="9.140625" style="6"/>
    <col min="786" max="789" width="12.85546875" style="6" bestFit="1" customWidth="1"/>
    <col min="790" max="790" width="12.5703125" style="6" customWidth="1"/>
    <col min="791" max="791" width="2.28515625" style="6" customWidth="1"/>
    <col min="792" max="792" width="3" style="6" customWidth="1"/>
    <col min="793" max="793" width="4" style="6" customWidth="1"/>
    <col min="794" max="795" width="9.140625" style="6"/>
    <col min="796" max="797" width="12.85546875" style="6" bestFit="1" customWidth="1"/>
    <col min="798" max="1029" width="9.140625" style="6"/>
    <col min="1030" max="1030" width="7.42578125" style="6" customWidth="1"/>
    <col min="1031" max="1031" width="2.85546875" style="6" customWidth="1"/>
    <col min="1032" max="1032" width="40.140625" style="6" customWidth="1"/>
    <col min="1033" max="1036" width="12.140625" style="6" customWidth="1"/>
    <col min="1037" max="1037" width="11.28515625" style="6" customWidth="1"/>
    <col min="1038" max="1038" width="9.140625" style="6"/>
    <col min="1039" max="1039" width="0" style="6" hidden="1" customWidth="1"/>
    <col min="1040" max="1041" width="9.140625" style="6"/>
    <col min="1042" max="1045" width="12.85546875" style="6" bestFit="1" customWidth="1"/>
    <col min="1046" max="1046" width="12.5703125" style="6" customWidth="1"/>
    <col min="1047" max="1047" width="2.28515625" style="6" customWidth="1"/>
    <col min="1048" max="1048" width="3" style="6" customWidth="1"/>
    <col min="1049" max="1049" width="4" style="6" customWidth="1"/>
    <col min="1050" max="1051" width="9.140625" style="6"/>
    <col min="1052" max="1053" width="12.85546875" style="6" bestFit="1" customWidth="1"/>
    <col min="1054" max="1285" width="9.140625" style="6"/>
    <col min="1286" max="1286" width="7.42578125" style="6" customWidth="1"/>
    <col min="1287" max="1287" width="2.85546875" style="6" customWidth="1"/>
    <col min="1288" max="1288" width="40.140625" style="6" customWidth="1"/>
    <col min="1289" max="1292" width="12.140625" style="6" customWidth="1"/>
    <col min="1293" max="1293" width="11.28515625" style="6" customWidth="1"/>
    <col min="1294" max="1294" width="9.140625" style="6"/>
    <col min="1295" max="1295" width="0" style="6" hidden="1" customWidth="1"/>
    <col min="1296" max="1297" width="9.140625" style="6"/>
    <col min="1298" max="1301" width="12.85546875" style="6" bestFit="1" customWidth="1"/>
    <col min="1302" max="1302" width="12.5703125" style="6" customWidth="1"/>
    <col min="1303" max="1303" width="2.28515625" style="6" customWidth="1"/>
    <col min="1304" max="1304" width="3" style="6" customWidth="1"/>
    <col min="1305" max="1305" width="4" style="6" customWidth="1"/>
    <col min="1306" max="1307" width="9.140625" style="6"/>
    <col min="1308" max="1309" width="12.85546875" style="6" bestFit="1" customWidth="1"/>
    <col min="1310" max="1541" width="9.140625" style="6"/>
    <col min="1542" max="1542" width="7.42578125" style="6" customWidth="1"/>
    <col min="1543" max="1543" width="2.85546875" style="6" customWidth="1"/>
    <col min="1544" max="1544" width="40.140625" style="6" customWidth="1"/>
    <col min="1545" max="1548" width="12.140625" style="6" customWidth="1"/>
    <col min="1549" max="1549" width="11.28515625" style="6" customWidth="1"/>
    <col min="1550" max="1550" width="9.140625" style="6"/>
    <col min="1551" max="1551" width="0" style="6" hidden="1" customWidth="1"/>
    <col min="1552" max="1553" width="9.140625" style="6"/>
    <col min="1554" max="1557" width="12.85546875" style="6" bestFit="1" customWidth="1"/>
    <col min="1558" max="1558" width="12.5703125" style="6" customWidth="1"/>
    <col min="1559" max="1559" width="2.28515625" style="6" customWidth="1"/>
    <col min="1560" max="1560" width="3" style="6" customWidth="1"/>
    <col min="1561" max="1561" width="4" style="6" customWidth="1"/>
    <col min="1562" max="1563" width="9.140625" style="6"/>
    <col min="1564" max="1565" width="12.85546875" style="6" bestFit="1" customWidth="1"/>
    <col min="1566" max="1797" width="9.140625" style="6"/>
    <col min="1798" max="1798" width="7.42578125" style="6" customWidth="1"/>
    <col min="1799" max="1799" width="2.85546875" style="6" customWidth="1"/>
    <col min="1800" max="1800" width="40.140625" style="6" customWidth="1"/>
    <col min="1801" max="1804" width="12.140625" style="6" customWidth="1"/>
    <col min="1805" max="1805" width="11.28515625" style="6" customWidth="1"/>
    <col min="1806" max="1806" width="9.140625" style="6"/>
    <col min="1807" max="1807" width="0" style="6" hidden="1" customWidth="1"/>
    <col min="1808" max="1809" width="9.140625" style="6"/>
    <col min="1810" max="1813" width="12.85546875" style="6" bestFit="1" customWidth="1"/>
    <col min="1814" max="1814" width="12.5703125" style="6" customWidth="1"/>
    <col min="1815" max="1815" width="2.28515625" style="6" customWidth="1"/>
    <col min="1816" max="1816" width="3" style="6" customWidth="1"/>
    <col min="1817" max="1817" width="4" style="6" customWidth="1"/>
    <col min="1818" max="1819" width="9.140625" style="6"/>
    <col min="1820" max="1821" width="12.85546875" style="6" bestFit="1" customWidth="1"/>
    <col min="1822" max="2053" width="9.140625" style="6"/>
    <col min="2054" max="2054" width="7.42578125" style="6" customWidth="1"/>
    <col min="2055" max="2055" width="2.85546875" style="6" customWidth="1"/>
    <col min="2056" max="2056" width="40.140625" style="6" customWidth="1"/>
    <col min="2057" max="2060" width="12.140625" style="6" customWidth="1"/>
    <col min="2061" max="2061" width="11.28515625" style="6" customWidth="1"/>
    <col min="2062" max="2062" width="9.140625" style="6"/>
    <col min="2063" max="2063" width="0" style="6" hidden="1" customWidth="1"/>
    <col min="2064" max="2065" width="9.140625" style="6"/>
    <col min="2066" max="2069" width="12.85546875" style="6" bestFit="1" customWidth="1"/>
    <col min="2070" max="2070" width="12.5703125" style="6" customWidth="1"/>
    <col min="2071" max="2071" width="2.28515625" style="6" customWidth="1"/>
    <col min="2072" max="2072" width="3" style="6" customWidth="1"/>
    <col min="2073" max="2073" width="4" style="6" customWidth="1"/>
    <col min="2074" max="2075" width="9.140625" style="6"/>
    <col min="2076" max="2077" width="12.85546875" style="6" bestFit="1" customWidth="1"/>
    <col min="2078" max="2309" width="9.140625" style="6"/>
    <col min="2310" max="2310" width="7.42578125" style="6" customWidth="1"/>
    <col min="2311" max="2311" width="2.85546875" style="6" customWidth="1"/>
    <col min="2312" max="2312" width="40.140625" style="6" customWidth="1"/>
    <col min="2313" max="2316" width="12.140625" style="6" customWidth="1"/>
    <col min="2317" max="2317" width="11.28515625" style="6" customWidth="1"/>
    <col min="2318" max="2318" width="9.140625" style="6"/>
    <col min="2319" max="2319" width="0" style="6" hidden="1" customWidth="1"/>
    <col min="2320" max="2321" width="9.140625" style="6"/>
    <col min="2322" max="2325" width="12.85546875" style="6" bestFit="1" customWidth="1"/>
    <col min="2326" max="2326" width="12.5703125" style="6" customWidth="1"/>
    <col min="2327" max="2327" width="2.28515625" style="6" customWidth="1"/>
    <col min="2328" max="2328" width="3" style="6" customWidth="1"/>
    <col min="2329" max="2329" width="4" style="6" customWidth="1"/>
    <col min="2330" max="2331" width="9.140625" style="6"/>
    <col min="2332" max="2333" width="12.85546875" style="6" bestFit="1" customWidth="1"/>
    <col min="2334" max="2565" width="9.140625" style="6"/>
    <col min="2566" max="2566" width="7.42578125" style="6" customWidth="1"/>
    <col min="2567" max="2567" width="2.85546875" style="6" customWidth="1"/>
    <col min="2568" max="2568" width="40.140625" style="6" customWidth="1"/>
    <col min="2569" max="2572" width="12.140625" style="6" customWidth="1"/>
    <col min="2573" max="2573" width="11.28515625" style="6" customWidth="1"/>
    <col min="2574" max="2574" width="9.140625" style="6"/>
    <col min="2575" max="2575" width="0" style="6" hidden="1" customWidth="1"/>
    <col min="2576" max="2577" width="9.140625" style="6"/>
    <col min="2578" max="2581" width="12.85546875" style="6" bestFit="1" customWidth="1"/>
    <col min="2582" max="2582" width="12.5703125" style="6" customWidth="1"/>
    <col min="2583" max="2583" width="2.28515625" style="6" customWidth="1"/>
    <col min="2584" max="2584" width="3" style="6" customWidth="1"/>
    <col min="2585" max="2585" width="4" style="6" customWidth="1"/>
    <col min="2586" max="2587" width="9.140625" style="6"/>
    <col min="2588" max="2589" width="12.85546875" style="6" bestFit="1" customWidth="1"/>
    <col min="2590" max="2821" width="9.140625" style="6"/>
    <col min="2822" max="2822" width="7.42578125" style="6" customWidth="1"/>
    <col min="2823" max="2823" width="2.85546875" style="6" customWidth="1"/>
    <col min="2824" max="2824" width="40.140625" style="6" customWidth="1"/>
    <col min="2825" max="2828" width="12.140625" style="6" customWidth="1"/>
    <col min="2829" max="2829" width="11.28515625" style="6" customWidth="1"/>
    <col min="2830" max="2830" width="9.140625" style="6"/>
    <col min="2831" max="2831" width="0" style="6" hidden="1" customWidth="1"/>
    <col min="2832" max="2833" width="9.140625" style="6"/>
    <col min="2834" max="2837" width="12.85546875" style="6" bestFit="1" customWidth="1"/>
    <col min="2838" max="2838" width="12.5703125" style="6" customWidth="1"/>
    <col min="2839" max="2839" width="2.28515625" style="6" customWidth="1"/>
    <col min="2840" max="2840" width="3" style="6" customWidth="1"/>
    <col min="2841" max="2841" width="4" style="6" customWidth="1"/>
    <col min="2842" max="2843" width="9.140625" style="6"/>
    <col min="2844" max="2845" width="12.85546875" style="6" bestFit="1" customWidth="1"/>
    <col min="2846" max="3077" width="9.140625" style="6"/>
    <col min="3078" max="3078" width="7.42578125" style="6" customWidth="1"/>
    <col min="3079" max="3079" width="2.85546875" style="6" customWidth="1"/>
    <col min="3080" max="3080" width="40.140625" style="6" customWidth="1"/>
    <col min="3081" max="3084" width="12.140625" style="6" customWidth="1"/>
    <col min="3085" max="3085" width="11.28515625" style="6" customWidth="1"/>
    <col min="3086" max="3086" width="9.140625" style="6"/>
    <col min="3087" max="3087" width="0" style="6" hidden="1" customWidth="1"/>
    <col min="3088" max="3089" width="9.140625" style="6"/>
    <col min="3090" max="3093" width="12.85546875" style="6" bestFit="1" customWidth="1"/>
    <col min="3094" max="3094" width="12.5703125" style="6" customWidth="1"/>
    <col min="3095" max="3095" width="2.28515625" style="6" customWidth="1"/>
    <col min="3096" max="3096" width="3" style="6" customWidth="1"/>
    <col min="3097" max="3097" width="4" style="6" customWidth="1"/>
    <col min="3098" max="3099" width="9.140625" style="6"/>
    <col min="3100" max="3101" width="12.85546875" style="6" bestFit="1" customWidth="1"/>
    <col min="3102" max="3333" width="9.140625" style="6"/>
    <col min="3334" max="3334" width="7.42578125" style="6" customWidth="1"/>
    <col min="3335" max="3335" width="2.85546875" style="6" customWidth="1"/>
    <col min="3336" max="3336" width="40.140625" style="6" customWidth="1"/>
    <col min="3337" max="3340" width="12.140625" style="6" customWidth="1"/>
    <col min="3341" max="3341" width="11.28515625" style="6" customWidth="1"/>
    <col min="3342" max="3342" width="9.140625" style="6"/>
    <col min="3343" max="3343" width="0" style="6" hidden="1" customWidth="1"/>
    <col min="3344" max="3345" width="9.140625" style="6"/>
    <col min="3346" max="3349" width="12.85546875" style="6" bestFit="1" customWidth="1"/>
    <col min="3350" max="3350" width="12.5703125" style="6" customWidth="1"/>
    <col min="3351" max="3351" width="2.28515625" style="6" customWidth="1"/>
    <col min="3352" max="3352" width="3" style="6" customWidth="1"/>
    <col min="3353" max="3353" width="4" style="6" customWidth="1"/>
    <col min="3354" max="3355" width="9.140625" style="6"/>
    <col min="3356" max="3357" width="12.85546875" style="6" bestFit="1" customWidth="1"/>
    <col min="3358" max="3589" width="9.140625" style="6"/>
    <col min="3590" max="3590" width="7.42578125" style="6" customWidth="1"/>
    <col min="3591" max="3591" width="2.85546875" style="6" customWidth="1"/>
    <col min="3592" max="3592" width="40.140625" style="6" customWidth="1"/>
    <col min="3593" max="3596" width="12.140625" style="6" customWidth="1"/>
    <col min="3597" max="3597" width="11.28515625" style="6" customWidth="1"/>
    <col min="3598" max="3598" width="9.140625" style="6"/>
    <col min="3599" max="3599" width="0" style="6" hidden="1" customWidth="1"/>
    <col min="3600" max="3601" width="9.140625" style="6"/>
    <col min="3602" max="3605" width="12.85546875" style="6" bestFit="1" customWidth="1"/>
    <col min="3606" max="3606" width="12.5703125" style="6" customWidth="1"/>
    <col min="3607" max="3607" width="2.28515625" style="6" customWidth="1"/>
    <col min="3608" max="3608" width="3" style="6" customWidth="1"/>
    <col min="3609" max="3609" width="4" style="6" customWidth="1"/>
    <col min="3610" max="3611" width="9.140625" style="6"/>
    <col min="3612" max="3613" width="12.85546875" style="6" bestFit="1" customWidth="1"/>
    <col min="3614" max="3845" width="9.140625" style="6"/>
    <col min="3846" max="3846" width="7.42578125" style="6" customWidth="1"/>
    <col min="3847" max="3847" width="2.85546875" style="6" customWidth="1"/>
    <col min="3848" max="3848" width="40.140625" style="6" customWidth="1"/>
    <col min="3849" max="3852" width="12.140625" style="6" customWidth="1"/>
    <col min="3853" max="3853" width="11.28515625" style="6" customWidth="1"/>
    <col min="3854" max="3854" width="9.140625" style="6"/>
    <col min="3855" max="3855" width="0" style="6" hidden="1" customWidth="1"/>
    <col min="3856" max="3857" width="9.140625" style="6"/>
    <col min="3858" max="3861" width="12.85546875" style="6" bestFit="1" customWidth="1"/>
    <col min="3862" max="3862" width="12.5703125" style="6" customWidth="1"/>
    <col min="3863" max="3863" width="2.28515625" style="6" customWidth="1"/>
    <col min="3864" max="3864" width="3" style="6" customWidth="1"/>
    <col min="3865" max="3865" width="4" style="6" customWidth="1"/>
    <col min="3866" max="3867" width="9.140625" style="6"/>
    <col min="3868" max="3869" width="12.85546875" style="6" bestFit="1" customWidth="1"/>
    <col min="3870" max="4101" width="9.140625" style="6"/>
    <col min="4102" max="4102" width="7.42578125" style="6" customWidth="1"/>
    <col min="4103" max="4103" width="2.85546875" style="6" customWidth="1"/>
    <col min="4104" max="4104" width="40.140625" style="6" customWidth="1"/>
    <col min="4105" max="4108" width="12.140625" style="6" customWidth="1"/>
    <col min="4109" max="4109" width="11.28515625" style="6" customWidth="1"/>
    <col min="4110" max="4110" width="9.140625" style="6"/>
    <col min="4111" max="4111" width="0" style="6" hidden="1" customWidth="1"/>
    <col min="4112" max="4113" width="9.140625" style="6"/>
    <col min="4114" max="4117" width="12.85546875" style="6" bestFit="1" customWidth="1"/>
    <col min="4118" max="4118" width="12.5703125" style="6" customWidth="1"/>
    <col min="4119" max="4119" width="2.28515625" style="6" customWidth="1"/>
    <col min="4120" max="4120" width="3" style="6" customWidth="1"/>
    <col min="4121" max="4121" width="4" style="6" customWidth="1"/>
    <col min="4122" max="4123" width="9.140625" style="6"/>
    <col min="4124" max="4125" width="12.85546875" style="6" bestFit="1" customWidth="1"/>
    <col min="4126" max="4357" width="9.140625" style="6"/>
    <col min="4358" max="4358" width="7.42578125" style="6" customWidth="1"/>
    <col min="4359" max="4359" width="2.85546875" style="6" customWidth="1"/>
    <col min="4360" max="4360" width="40.140625" style="6" customWidth="1"/>
    <col min="4361" max="4364" width="12.140625" style="6" customWidth="1"/>
    <col min="4365" max="4365" width="11.28515625" style="6" customWidth="1"/>
    <col min="4366" max="4366" width="9.140625" style="6"/>
    <col min="4367" max="4367" width="0" style="6" hidden="1" customWidth="1"/>
    <col min="4368" max="4369" width="9.140625" style="6"/>
    <col min="4370" max="4373" width="12.85546875" style="6" bestFit="1" customWidth="1"/>
    <col min="4374" max="4374" width="12.5703125" style="6" customWidth="1"/>
    <col min="4375" max="4375" width="2.28515625" style="6" customWidth="1"/>
    <col min="4376" max="4376" width="3" style="6" customWidth="1"/>
    <col min="4377" max="4377" width="4" style="6" customWidth="1"/>
    <col min="4378" max="4379" width="9.140625" style="6"/>
    <col min="4380" max="4381" width="12.85546875" style="6" bestFit="1" customWidth="1"/>
    <col min="4382" max="4613" width="9.140625" style="6"/>
    <col min="4614" max="4614" width="7.42578125" style="6" customWidth="1"/>
    <col min="4615" max="4615" width="2.85546875" style="6" customWidth="1"/>
    <col min="4616" max="4616" width="40.140625" style="6" customWidth="1"/>
    <col min="4617" max="4620" width="12.140625" style="6" customWidth="1"/>
    <col min="4621" max="4621" width="11.28515625" style="6" customWidth="1"/>
    <col min="4622" max="4622" width="9.140625" style="6"/>
    <col min="4623" max="4623" width="0" style="6" hidden="1" customWidth="1"/>
    <col min="4624" max="4625" width="9.140625" style="6"/>
    <col min="4626" max="4629" width="12.85546875" style="6" bestFit="1" customWidth="1"/>
    <col min="4630" max="4630" width="12.5703125" style="6" customWidth="1"/>
    <col min="4631" max="4631" width="2.28515625" style="6" customWidth="1"/>
    <col min="4632" max="4632" width="3" style="6" customWidth="1"/>
    <col min="4633" max="4633" width="4" style="6" customWidth="1"/>
    <col min="4634" max="4635" width="9.140625" style="6"/>
    <col min="4636" max="4637" width="12.85546875" style="6" bestFit="1" customWidth="1"/>
    <col min="4638" max="4869" width="9.140625" style="6"/>
    <col min="4870" max="4870" width="7.42578125" style="6" customWidth="1"/>
    <col min="4871" max="4871" width="2.85546875" style="6" customWidth="1"/>
    <col min="4872" max="4872" width="40.140625" style="6" customWidth="1"/>
    <col min="4873" max="4876" width="12.140625" style="6" customWidth="1"/>
    <col min="4877" max="4877" width="11.28515625" style="6" customWidth="1"/>
    <col min="4878" max="4878" width="9.140625" style="6"/>
    <col min="4879" max="4879" width="0" style="6" hidden="1" customWidth="1"/>
    <col min="4880" max="4881" width="9.140625" style="6"/>
    <col min="4882" max="4885" width="12.85546875" style="6" bestFit="1" customWidth="1"/>
    <col min="4886" max="4886" width="12.5703125" style="6" customWidth="1"/>
    <col min="4887" max="4887" width="2.28515625" style="6" customWidth="1"/>
    <col min="4888" max="4888" width="3" style="6" customWidth="1"/>
    <col min="4889" max="4889" width="4" style="6" customWidth="1"/>
    <col min="4890" max="4891" width="9.140625" style="6"/>
    <col min="4892" max="4893" width="12.85546875" style="6" bestFit="1" customWidth="1"/>
    <col min="4894" max="5125" width="9.140625" style="6"/>
    <col min="5126" max="5126" width="7.42578125" style="6" customWidth="1"/>
    <col min="5127" max="5127" width="2.85546875" style="6" customWidth="1"/>
    <col min="5128" max="5128" width="40.140625" style="6" customWidth="1"/>
    <col min="5129" max="5132" width="12.140625" style="6" customWidth="1"/>
    <col min="5133" max="5133" width="11.28515625" style="6" customWidth="1"/>
    <col min="5134" max="5134" width="9.140625" style="6"/>
    <col min="5135" max="5135" width="0" style="6" hidden="1" customWidth="1"/>
    <col min="5136" max="5137" width="9.140625" style="6"/>
    <col min="5138" max="5141" width="12.85546875" style="6" bestFit="1" customWidth="1"/>
    <col min="5142" max="5142" width="12.5703125" style="6" customWidth="1"/>
    <col min="5143" max="5143" width="2.28515625" style="6" customWidth="1"/>
    <col min="5144" max="5144" width="3" style="6" customWidth="1"/>
    <col min="5145" max="5145" width="4" style="6" customWidth="1"/>
    <col min="5146" max="5147" width="9.140625" style="6"/>
    <col min="5148" max="5149" width="12.85546875" style="6" bestFit="1" customWidth="1"/>
    <col min="5150" max="5381" width="9.140625" style="6"/>
    <col min="5382" max="5382" width="7.42578125" style="6" customWidth="1"/>
    <col min="5383" max="5383" width="2.85546875" style="6" customWidth="1"/>
    <col min="5384" max="5384" width="40.140625" style="6" customWidth="1"/>
    <col min="5385" max="5388" width="12.140625" style="6" customWidth="1"/>
    <col min="5389" max="5389" width="11.28515625" style="6" customWidth="1"/>
    <col min="5390" max="5390" width="9.140625" style="6"/>
    <col min="5391" max="5391" width="0" style="6" hidden="1" customWidth="1"/>
    <col min="5392" max="5393" width="9.140625" style="6"/>
    <col min="5394" max="5397" width="12.85546875" style="6" bestFit="1" customWidth="1"/>
    <col min="5398" max="5398" width="12.5703125" style="6" customWidth="1"/>
    <col min="5399" max="5399" width="2.28515625" style="6" customWidth="1"/>
    <col min="5400" max="5400" width="3" style="6" customWidth="1"/>
    <col min="5401" max="5401" width="4" style="6" customWidth="1"/>
    <col min="5402" max="5403" width="9.140625" style="6"/>
    <col min="5404" max="5405" width="12.85546875" style="6" bestFit="1" customWidth="1"/>
    <col min="5406" max="5637" width="9.140625" style="6"/>
    <col min="5638" max="5638" width="7.42578125" style="6" customWidth="1"/>
    <col min="5639" max="5639" width="2.85546875" style="6" customWidth="1"/>
    <col min="5640" max="5640" width="40.140625" style="6" customWidth="1"/>
    <col min="5641" max="5644" width="12.140625" style="6" customWidth="1"/>
    <col min="5645" max="5645" width="11.28515625" style="6" customWidth="1"/>
    <col min="5646" max="5646" width="9.140625" style="6"/>
    <col min="5647" max="5647" width="0" style="6" hidden="1" customWidth="1"/>
    <col min="5648" max="5649" width="9.140625" style="6"/>
    <col min="5650" max="5653" width="12.85546875" style="6" bestFit="1" customWidth="1"/>
    <col min="5654" max="5654" width="12.5703125" style="6" customWidth="1"/>
    <col min="5655" max="5655" width="2.28515625" style="6" customWidth="1"/>
    <col min="5656" max="5656" width="3" style="6" customWidth="1"/>
    <col min="5657" max="5657" width="4" style="6" customWidth="1"/>
    <col min="5658" max="5659" width="9.140625" style="6"/>
    <col min="5660" max="5661" width="12.85546875" style="6" bestFit="1" customWidth="1"/>
    <col min="5662" max="5893" width="9.140625" style="6"/>
    <col min="5894" max="5894" width="7.42578125" style="6" customWidth="1"/>
    <col min="5895" max="5895" width="2.85546875" style="6" customWidth="1"/>
    <col min="5896" max="5896" width="40.140625" style="6" customWidth="1"/>
    <col min="5897" max="5900" width="12.140625" style="6" customWidth="1"/>
    <col min="5901" max="5901" width="11.28515625" style="6" customWidth="1"/>
    <col min="5902" max="5902" width="9.140625" style="6"/>
    <col min="5903" max="5903" width="0" style="6" hidden="1" customWidth="1"/>
    <col min="5904" max="5905" width="9.140625" style="6"/>
    <col min="5906" max="5909" width="12.85546875" style="6" bestFit="1" customWidth="1"/>
    <col min="5910" max="5910" width="12.5703125" style="6" customWidth="1"/>
    <col min="5911" max="5911" width="2.28515625" style="6" customWidth="1"/>
    <col min="5912" max="5912" width="3" style="6" customWidth="1"/>
    <col min="5913" max="5913" width="4" style="6" customWidth="1"/>
    <col min="5914" max="5915" width="9.140625" style="6"/>
    <col min="5916" max="5917" width="12.85546875" style="6" bestFit="1" customWidth="1"/>
    <col min="5918" max="6149" width="9.140625" style="6"/>
    <col min="6150" max="6150" width="7.42578125" style="6" customWidth="1"/>
    <col min="6151" max="6151" width="2.85546875" style="6" customWidth="1"/>
    <col min="6152" max="6152" width="40.140625" style="6" customWidth="1"/>
    <col min="6153" max="6156" width="12.140625" style="6" customWidth="1"/>
    <col min="6157" max="6157" width="11.28515625" style="6" customWidth="1"/>
    <col min="6158" max="6158" width="9.140625" style="6"/>
    <col min="6159" max="6159" width="0" style="6" hidden="1" customWidth="1"/>
    <col min="6160" max="6161" width="9.140625" style="6"/>
    <col min="6162" max="6165" width="12.85546875" style="6" bestFit="1" customWidth="1"/>
    <col min="6166" max="6166" width="12.5703125" style="6" customWidth="1"/>
    <col min="6167" max="6167" width="2.28515625" style="6" customWidth="1"/>
    <col min="6168" max="6168" width="3" style="6" customWidth="1"/>
    <col min="6169" max="6169" width="4" style="6" customWidth="1"/>
    <col min="6170" max="6171" width="9.140625" style="6"/>
    <col min="6172" max="6173" width="12.85546875" style="6" bestFit="1" customWidth="1"/>
    <col min="6174" max="6405" width="9.140625" style="6"/>
    <col min="6406" max="6406" width="7.42578125" style="6" customWidth="1"/>
    <col min="6407" max="6407" width="2.85546875" style="6" customWidth="1"/>
    <col min="6408" max="6408" width="40.140625" style="6" customWidth="1"/>
    <col min="6409" max="6412" width="12.140625" style="6" customWidth="1"/>
    <col min="6413" max="6413" width="11.28515625" style="6" customWidth="1"/>
    <col min="6414" max="6414" width="9.140625" style="6"/>
    <col min="6415" max="6415" width="0" style="6" hidden="1" customWidth="1"/>
    <col min="6416" max="6417" width="9.140625" style="6"/>
    <col min="6418" max="6421" width="12.85546875" style="6" bestFit="1" customWidth="1"/>
    <col min="6422" max="6422" width="12.5703125" style="6" customWidth="1"/>
    <col min="6423" max="6423" width="2.28515625" style="6" customWidth="1"/>
    <col min="6424" max="6424" width="3" style="6" customWidth="1"/>
    <col min="6425" max="6425" width="4" style="6" customWidth="1"/>
    <col min="6426" max="6427" width="9.140625" style="6"/>
    <col min="6428" max="6429" width="12.85546875" style="6" bestFit="1" customWidth="1"/>
    <col min="6430" max="6661" width="9.140625" style="6"/>
    <col min="6662" max="6662" width="7.42578125" style="6" customWidth="1"/>
    <col min="6663" max="6663" width="2.85546875" style="6" customWidth="1"/>
    <col min="6664" max="6664" width="40.140625" style="6" customWidth="1"/>
    <col min="6665" max="6668" width="12.140625" style="6" customWidth="1"/>
    <col min="6669" max="6669" width="11.28515625" style="6" customWidth="1"/>
    <col min="6670" max="6670" width="9.140625" style="6"/>
    <col min="6671" max="6671" width="0" style="6" hidden="1" customWidth="1"/>
    <col min="6672" max="6673" width="9.140625" style="6"/>
    <col min="6674" max="6677" width="12.85546875" style="6" bestFit="1" customWidth="1"/>
    <col min="6678" max="6678" width="12.5703125" style="6" customWidth="1"/>
    <col min="6679" max="6679" width="2.28515625" style="6" customWidth="1"/>
    <col min="6680" max="6680" width="3" style="6" customWidth="1"/>
    <col min="6681" max="6681" width="4" style="6" customWidth="1"/>
    <col min="6682" max="6683" width="9.140625" style="6"/>
    <col min="6684" max="6685" width="12.85546875" style="6" bestFit="1" customWidth="1"/>
    <col min="6686" max="6917" width="9.140625" style="6"/>
    <col min="6918" max="6918" width="7.42578125" style="6" customWidth="1"/>
    <col min="6919" max="6919" width="2.85546875" style="6" customWidth="1"/>
    <col min="6920" max="6920" width="40.140625" style="6" customWidth="1"/>
    <col min="6921" max="6924" width="12.140625" style="6" customWidth="1"/>
    <col min="6925" max="6925" width="11.28515625" style="6" customWidth="1"/>
    <col min="6926" max="6926" width="9.140625" style="6"/>
    <col min="6927" max="6927" width="0" style="6" hidden="1" customWidth="1"/>
    <col min="6928" max="6929" width="9.140625" style="6"/>
    <col min="6930" max="6933" width="12.85546875" style="6" bestFit="1" customWidth="1"/>
    <col min="6934" max="6934" width="12.5703125" style="6" customWidth="1"/>
    <col min="6935" max="6935" width="2.28515625" style="6" customWidth="1"/>
    <col min="6936" max="6936" width="3" style="6" customWidth="1"/>
    <col min="6937" max="6937" width="4" style="6" customWidth="1"/>
    <col min="6938" max="6939" width="9.140625" style="6"/>
    <col min="6940" max="6941" width="12.85546875" style="6" bestFit="1" customWidth="1"/>
    <col min="6942" max="7173" width="9.140625" style="6"/>
    <col min="7174" max="7174" width="7.42578125" style="6" customWidth="1"/>
    <col min="7175" max="7175" width="2.85546875" style="6" customWidth="1"/>
    <col min="7176" max="7176" width="40.140625" style="6" customWidth="1"/>
    <col min="7177" max="7180" width="12.140625" style="6" customWidth="1"/>
    <col min="7181" max="7181" width="11.28515625" style="6" customWidth="1"/>
    <col min="7182" max="7182" width="9.140625" style="6"/>
    <col min="7183" max="7183" width="0" style="6" hidden="1" customWidth="1"/>
    <col min="7184" max="7185" width="9.140625" style="6"/>
    <col min="7186" max="7189" width="12.85546875" style="6" bestFit="1" customWidth="1"/>
    <col min="7190" max="7190" width="12.5703125" style="6" customWidth="1"/>
    <col min="7191" max="7191" width="2.28515625" style="6" customWidth="1"/>
    <col min="7192" max="7192" width="3" style="6" customWidth="1"/>
    <col min="7193" max="7193" width="4" style="6" customWidth="1"/>
    <col min="7194" max="7195" width="9.140625" style="6"/>
    <col min="7196" max="7197" width="12.85546875" style="6" bestFit="1" customWidth="1"/>
    <col min="7198" max="7429" width="9.140625" style="6"/>
    <col min="7430" max="7430" width="7.42578125" style="6" customWidth="1"/>
    <col min="7431" max="7431" width="2.85546875" style="6" customWidth="1"/>
    <col min="7432" max="7432" width="40.140625" style="6" customWidth="1"/>
    <col min="7433" max="7436" width="12.140625" style="6" customWidth="1"/>
    <col min="7437" max="7437" width="11.28515625" style="6" customWidth="1"/>
    <col min="7438" max="7438" width="9.140625" style="6"/>
    <col min="7439" max="7439" width="0" style="6" hidden="1" customWidth="1"/>
    <col min="7440" max="7441" width="9.140625" style="6"/>
    <col min="7442" max="7445" width="12.85546875" style="6" bestFit="1" customWidth="1"/>
    <col min="7446" max="7446" width="12.5703125" style="6" customWidth="1"/>
    <col min="7447" max="7447" width="2.28515625" style="6" customWidth="1"/>
    <col min="7448" max="7448" width="3" style="6" customWidth="1"/>
    <col min="7449" max="7449" width="4" style="6" customWidth="1"/>
    <col min="7450" max="7451" width="9.140625" style="6"/>
    <col min="7452" max="7453" width="12.85546875" style="6" bestFit="1" customWidth="1"/>
    <col min="7454" max="7685" width="9.140625" style="6"/>
    <col min="7686" max="7686" width="7.42578125" style="6" customWidth="1"/>
    <col min="7687" max="7687" width="2.85546875" style="6" customWidth="1"/>
    <col min="7688" max="7688" width="40.140625" style="6" customWidth="1"/>
    <col min="7689" max="7692" width="12.140625" style="6" customWidth="1"/>
    <col min="7693" max="7693" width="11.28515625" style="6" customWidth="1"/>
    <col min="7694" max="7694" width="9.140625" style="6"/>
    <col min="7695" max="7695" width="0" style="6" hidden="1" customWidth="1"/>
    <col min="7696" max="7697" width="9.140625" style="6"/>
    <col min="7698" max="7701" width="12.85546875" style="6" bestFit="1" customWidth="1"/>
    <col min="7702" max="7702" width="12.5703125" style="6" customWidth="1"/>
    <col min="7703" max="7703" width="2.28515625" style="6" customWidth="1"/>
    <col min="7704" max="7704" width="3" style="6" customWidth="1"/>
    <col min="7705" max="7705" width="4" style="6" customWidth="1"/>
    <col min="7706" max="7707" width="9.140625" style="6"/>
    <col min="7708" max="7709" width="12.85546875" style="6" bestFit="1" customWidth="1"/>
    <col min="7710" max="7941" width="9.140625" style="6"/>
    <col min="7942" max="7942" width="7.42578125" style="6" customWidth="1"/>
    <col min="7943" max="7943" width="2.85546875" style="6" customWidth="1"/>
    <col min="7944" max="7944" width="40.140625" style="6" customWidth="1"/>
    <col min="7945" max="7948" width="12.140625" style="6" customWidth="1"/>
    <col min="7949" max="7949" width="11.28515625" style="6" customWidth="1"/>
    <col min="7950" max="7950" width="9.140625" style="6"/>
    <col min="7951" max="7951" width="0" style="6" hidden="1" customWidth="1"/>
    <col min="7952" max="7953" width="9.140625" style="6"/>
    <col min="7954" max="7957" width="12.85546875" style="6" bestFit="1" customWidth="1"/>
    <col min="7958" max="7958" width="12.5703125" style="6" customWidth="1"/>
    <col min="7959" max="7959" width="2.28515625" style="6" customWidth="1"/>
    <col min="7960" max="7960" width="3" style="6" customWidth="1"/>
    <col min="7961" max="7961" width="4" style="6" customWidth="1"/>
    <col min="7962" max="7963" width="9.140625" style="6"/>
    <col min="7964" max="7965" width="12.85546875" style="6" bestFit="1" customWidth="1"/>
    <col min="7966" max="8197" width="9.140625" style="6"/>
    <col min="8198" max="8198" width="7.42578125" style="6" customWidth="1"/>
    <col min="8199" max="8199" width="2.85546875" style="6" customWidth="1"/>
    <col min="8200" max="8200" width="40.140625" style="6" customWidth="1"/>
    <col min="8201" max="8204" width="12.140625" style="6" customWidth="1"/>
    <col min="8205" max="8205" width="11.28515625" style="6" customWidth="1"/>
    <col min="8206" max="8206" width="9.140625" style="6"/>
    <col min="8207" max="8207" width="0" style="6" hidden="1" customWidth="1"/>
    <col min="8208" max="8209" width="9.140625" style="6"/>
    <col min="8210" max="8213" width="12.85546875" style="6" bestFit="1" customWidth="1"/>
    <col min="8214" max="8214" width="12.5703125" style="6" customWidth="1"/>
    <col min="8215" max="8215" width="2.28515625" style="6" customWidth="1"/>
    <col min="8216" max="8216" width="3" style="6" customWidth="1"/>
    <col min="8217" max="8217" width="4" style="6" customWidth="1"/>
    <col min="8218" max="8219" width="9.140625" style="6"/>
    <col min="8220" max="8221" width="12.85546875" style="6" bestFit="1" customWidth="1"/>
    <col min="8222" max="8453" width="9.140625" style="6"/>
    <col min="8454" max="8454" width="7.42578125" style="6" customWidth="1"/>
    <col min="8455" max="8455" width="2.85546875" style="6" customWidth="1"/>
    <col min="8456" max="8456" width="40.140625" style="6" customWidth="1"/>
    <col min="8457" max="8460" width="12.140625" style="6" customWidth="1"/>
    <col min="8461" max="8461" width="11.28515625" style="6" customWidth="1"/>
    <col min="8462" max="8462" width="9.140625" style="6"/>
    <col min="8463" max="8463" width="0" style="6" hidden="1" customWidth="1"/>
    <col min="8464" max="8465" width="9.140625" style="6"/>
    <col min="8466" max="8469" width="12.85546875" style="6" bestFit="1" customWidth="1"/>
    <col min="8470" max="8470" width="12.5703125" style="6" customWidth="1"/>
    <col min="8471" max="8471" width="2.28515625" style="6" customWidth="1"/>
    <col min="8472" max="8472" width="3" style="6" customWidth="1"/>
    <col min="8473" max="8473" width="4" style="6" customWidth="1"/>
    <col min="8474" max="8475" width="9.140625" style="6"/>
    <col min="8476" max="8477" width="12.85546875" style="6" bestFit="1" customWidth="1"/>
    <col min="8478" max="8709" width="9.140625" style="6"/>
    <col min="8710" max="8710" width="7.42578125" style="6" customWidth="1"/>
    <col min="8711" max="8711" width="2.85546875" style="6" customWidth="1"/>
    <col min="8712" max="8712" width="40.140625" style="6" customWidth="1"/>
    <col min="8713" max="8716" width="12.140625" style="6" customWidth="1"/>
    <col min="8717" max="8717" width="11.28515625" style="6" customWidth="1"/>
    <col min="8718" max="8718" width="9.140625" style="6"/>
    <col min="8719" max="8719" width="0" style="6" hidden="1" customWidth="1"/>
    <col min="8720" max="8721" width="9.140625" style="6"/>
    <col min="8722" max="8725" width="12.85546875" style="6" bestFit="1" customWidth="1"/>
    <col min="8726" max="8726" width="12.5703125" style="6" customWidth="1"/>
    <col min="8727" max="8727" width="2.28515625" style="6" customWidth="1"/>
    <col min="8728" max="8728" width="3" style="6" customWidth="1"/>
    <col min="8729" max="8729" width="4" style="6" customWidth="1"/>
    <col min="8730" max="8731" width="9.140625" style="6"/>
    <col min="8732" max="8733" width="12.85546875" style="6" bestFit="1" customWidth="1"/>
    <col min="8734" max="8965" width="9.140625" style="6"/>
    <col min="8966" max="8966" width="7.42578125" style="6" customWidth="1"/>
    <col min="8967" max="8967" width="2.85546875" style="6" customWidth="1"/>
    <col min="8968" max="8968" width="40.140625" style="6" customWidth="1"/>
    <col min="8969" max="8972" width="12.140625" style="6" customWidth="1"/>
    <col min="8973" max="8973" width="11.28515625" style="6" customWidth="1"/>
    <col min="8974" max="8974" width="9.140625" style="6"/>
    <col min="8975" max="8975" width="0" style="6" hidden="1" customWidth="1"/>
    <col min="8976" max="8977" width="9.140625" style="6"/>
    <col min="8978" max="8981" width="12.85546875" style="6" bestFit="1" customWidth="1"/>
    <col min="8982" max="8982" width="12.5703125" style="6" customWidth="1"/>
    <col min="8983" max="8983" width="2.28515625" style="6" customWidth="1"/>
    <col min="8984" max="8984" width="3" style="6" customWidth="1"/>
    <col min="8985" max="8985" width="4" style="6" customWidth="1"/>
    <col min="8986" max="8987" width="9.140625" style="6"/>
    <col min="8988" max="8989" width="12.85546875" style="6" bestFit="1" customWidth="1"/>
    <col min="8990" max="9221" width="9.140625" style="6"/>
    <col min="9222" max="9222" width="7.42578125" style="6" customWidth="1"/>
    <col min="9223" max="9223" width="2.85546875" style="6" customWidth="1"/>
    <col min="9224" max="9224" width="40.140625" style="6" customWidth="1"/>
    <col min="9225" max="9228" width="12.140625" style="6" customWidth="1"/>
    <col min="9229" max="9229" width="11.28515625" style="6" customWidth="1"/>
    <col min="9230" max="9230" width="9.140625" style="6"/>
    <col min="9231" max="9231" width="0" style="6" hidden="1" customWidth="1"/>
    <col min="9232" max="9233" width="9.140625" style="6"/>
    <col min="9234" max="9237" width="12.85546875" style="6" bestFit="1" customWidth="1"/>
    <col min="9238" max="9238" width="12.5703125" style="6" customWidth="1"/>
    <col min="9239" max="9239" width="2.28515625" style="6" customWidth="1"/>
    <col min="9240" max="9240" width="3" style="6" customWidth="1"/>
    <col min="9241" max="9241" width="4" style="6" customWidth="1"/>
    <col min="9242" max="9243" width="9.140625" style="6"/>
    <col min="9244" max="9245" width="12.85546875" style="6" bestFit="1" customWidth="1"/>
    <col min="9246" max="9477" width="9.140625" style="6"/>
    <col min="9478" max="9478" width="7.42578125" style="6" customWidth="1"/>
    <col min="9479" max="9479" width="2.85546875" style="6" customWidth="1"/>
    <col min="9480" max="9480" width="40.140625" style="6" customWidth="1"/>
    <col min="9481" max="9484" width="12.140625" style="6" customWidth="1"/>
    <col min="9485" max="9485" width="11.28515625" style="6" customWidth="1"/>
    <col min="9486" max="9486" width="9.140625" style="6"/>
    <col min="9487" max="9487" width="0" style="6" hidden="1" customWidth="1"/>
    <col min="9488" max="9489" width="9.140625" style="6"/>
    <col min="9490" max="9493" width="12.85546875" style="6" bestFit="1" customWidth="1"/>
    <col min="9494" max="9494" width="12.5703125" style="6" customWidth="1"/>
    <col min="9495" max="9495" width="2.28515625" style="6" customWidth="1"/>
    <col min="9496" max="9496" width="3" style="6" customWidth="1"/>
    <col min="9497" max="9497" width="4" style="6" customWidth="1"/>
    <col min="9498" max="9499" width="9.140625" style="6"/>
    <col min="9500" max="9501" width="12.85546875" style="6" bestFit="1" customWidth="1"/>
    <col min="9502" max="9733" width="9.140625" style="6"/>
    <col min="9734" max="9734" width="7.42578125" style="6" customWidth="1"/>
    <col min="9735" max="9735" width="2.85546875" style="6" customWidth="1"/>
    <col min="9736" max="9736" width="40.140625" style="6" customWidth="1"/>
    <col min="9737" max="9740" width="12.140625" style="6" customWidth="1"/>
    <col min="9741" max="9741" width="11.28515625" style="6" customWidth="1"/>
    <col min="9742" max="9742" width="9.140625" style="6"/>
    <col min="9743" max="9743" width="0" style="6" hidden="1" customWidth="1"/>
    <col min="9744" max="9745" width="9.140625" style="6"/>
    <col min="9746" max="9749" width="12.85546875" style="6" bestFit="1" customWidth="1"/>
    <col min="9750" max="9750" width="12.5703125" style="6" customWidth="1"/>
    <col min="9751" max="9751" width="2.28515625" style="6" customWidth="1"/>
    <col min="9752" max="9752" width="3" style="6" customWidth="1"/>
    <col min="9753" max="9753" width="4" style="6" customWidth="1"/>
    <col min="9754" max="9755" width="9.140625" style="6"/>
    <col min="9756" max="9757" width="12.85546875" style="6" bestFit="1" customWidth="1"/>
    <col min="9758" max="9989" width="9.140625" style="6"/>
    <col min="9990" max="9990" width="7.42578125" style="6" customWidth="1"/>
    <col min="9991" max="9991" width="2.85546875" style="6" customWidth="1"/>
    <col min="9992" max="9992" width="40.140625" style="6" customWidth="1"/>
    <col min="9993" max="9996" width="12.140625" style="6" customWidth="1"/>
    <col min="9997" max="9997" width="11.28515625" style="6" customWidth="1"/>
    <col min="9998" max="9998" width="9.140625" style="6"/>
    <col min="9999" max="9999" width="0" style="6" hidden="1" customWidth="1"/>
    <col min="10000" max="10001" width="9.140625" style="6"/>
    <col min="10002" max="10005" width="12.85546875" style="6" bestFit="1" customWidth="1"/>
    <col min="10006" max="10006" width="12.5703125" style="6" customWidth="1"/>
    <col min="10007" max="10007" width="2.28515625" style="6" customWidth="1"/>
    <col min="10008" max="10008" width="3" style="6" customWidth="1"/>
    <col min="10009" max="10009" width="4" style="6" customWidth="1"/>
    <col min="10010" max="10011" width="9.140625" style="6"/>
    <col min="10012" max="10013" width="12.85546875" style="6" bestFit="1" customWidth="1"/>
    <col min="10014" max="10245" width="9.140625" style="6"/>
    <col min="10246" max="10246" width="7.42578125" style="6" customWidth="1"/>
    <col min="10247" max="10247" width="2.85546875" style="6" customWidth="1"/>
    <col min="10248" max="10248" width="40.140625" style="6" customWidth="1"/>
    <col min="10249" max="10252" width="12.140625" style="6" customWidth="1"/>
    <col min="10253" max="10253" width="11.28515625" style="6" customWidth="1"/>
    <col min="10254" max="10254" width="9.140625" style="6"/>
    <col min="10255" max="10255" width="0" style="6" hidden="1" customWidth="1"/>
    <col min="10256" max="10257" width="9.140625" style="6"/>
    <col min="10258" max="10261" width="12.85546875" style="6" bestFit="1" customWidth="1"/>
    <col min="10262" max="10262" width="12.5703125" style="6" customWidth="1"/>
    <col min="10263" max="10263" width="2.28515625" style="6" customWidth="1"/>
    <col min="10264" max="10264" width="3" style="6" customWidth="1"/>
    <col min="10265" max="10265" width="4" style="6" customWidth="1"/>
    <col min="10266" max="10267" width="9.140625" style="6"/>
    <col min="10268" max="10269" width="12.85546875" style="6" bestFit="1" customWidth="1"/>
    <col min="10270" max="10501" width="9.140625" style="6"/>
    <col min="10502" max="10502" width="7.42578125" style="6" customWidth="1"/>
    <col min="10503" max="10503" width="2.85546875" style="6" customWidth="1"/>
    <col min="10504" max="10504" width="40.140625" style="6" customWidth="1"/>
    <col min="10505" max="10508" width="12.140625" style="6" customWidth="1"/>
    <col min="10509" max="10509" width="11.28515625" style="6" customWidth="1"/>
    <col min="10510" max="10510" width="9.140625" style="6"/>
    <col min="10511" max="10511" width="0" style="6" hidden="1" customWidth="1"/>
    <col min="10512" max="10513" width="9.140625" style="6"/>
    <col min="10514" max="10517" width="12.85546875" style="6" bestFit="1" customWidth="1"/>
    <col min="10518" max="10518" width="12.5703125" style="6" customWidth="1"/>
    <col min="10519" max="10519" width="2.28515625" style="6" customWidth="1"/>
    <col min="10520" max="10520" width="3" style="6" customWidth="1"/>
    <col min="10521" max="10521" width="4" style="6" customWidth="1"/>
    <col min="10522" max="10523" width="9.140625" style="6"/>
    <col min="10524" max="10525" width="12.85546875" style="6" bestFit="1" customWidth="1"/>
    <col min="10526" max="10757" width="9.140625" style="6"/>
    <col min="10758" max="10758" width="7.42578125" style="6" customWidth="1"/>
    <col min="10759" max="10759" width="2.85546875" style="6" customWidth="1"/>
    <col min="10760" max="10760" width="40.140625" style="6" customWidth="1"/>
    <col min="10761" max="10764" width="12.140625" style="6" customWidth="1"/>
    <col min="10765" max="10765" width="11.28515625" style="6" customWidth="1"/>
    <col min="10766" max="10766" width="9.140625" style="6"/>
    <col min="10767" max="10767" width="0" style="6" hidden="1" customWidth="1"/>
    <col min="10768" max="10769" width="9.140625" style="6"/>
    <col min="10770" max="10773" width="12.85546875" style="6" bestFit="1" customWidth="1"/>
    <col min="10774" max="10774" width="12.5703125" style="6" customWidth="1"/>
    <col min="10775" max="10775" width="2.28515625" style="6" customWidth="1"/>
    <col min="10776" max="10776" width="3" style="6" customWidth="1"/>
    <col min="10777" max="10777" width="4" style="6" customWidth="1"/>
    <col min="10778" max="10779" width="9.140625" style="6"/>
    <col min="10780" max="10781" width="12.85546875" style="6" bestFit="1" customWidth="1"/>
    <col min="10782" max="11013" width="9.140625" style="6"/>
    <col min="11014" max="11014" width="7.42578125" style="6" customWidth="1"/>
    <col min="11015" max="11015" width="2.85546875" style="6" customWidth="1"/>
    <col min="11016" max="11016" width="40.140625" style="6" customWidth="1"/>
    <col min="11017" max="11020" width="12.140625" style="6" customWidth="1"/>
    <col min="11021" max="11021" width="11.28515625" style="6" customWidth="1"/>
    <col min="11022" max="11022" width="9.140625" style="6"/>
    <col min="11023" max="11023" width="0" style="6" hidden="1" customWidth="1"/>
    <col min="11024" max="11025" width="9.140625" style="6"/>
    <col min="11026" max="11029" width="12.85546875" style="6" bestFit="1" customWidth="1"/>
    <col min="11030" max="11030" width="12.5703125" style="6" customWidth="1"/>
    <col min="11031" max="11031" width="2.28515625" style="6" customWidth="1"/>
    <col min="11032" max="11032" width="3" style="6" customWidth="1"/>
    <col min="11033" max="11033" width="4" style="6" customWidth="1"/>
    <col min="11034" max="11035" width="9.140625" style="6"/>
    <col min="11036" max="11037" width="12.85546875" style="6" bestFit="1" customWidth="1"/>
    <col min="11038" max="11269" width="9.140625" style="6"/>
    <col min="11270" max="11270" width="7.42578125" style="6" customWidth="1"/>
    <col min="11271" max="11271" width="2.85546875" style="6" customWidth="1"/>
    <col min="11272" max="11272" width="40.140625" style="6" customWidth="1"/>
    <col min="11273" max="11276" width="12.140625" style="6" customWidth="1"/>
    <col min="11277" max="11277" width="11.28515625" style="6" customWidth="1"/>
    <col min="11278" max="11278" width="9.140625" style="6"/>
    <col min="11279" max="11279" width="0" style="6" hidden="1" customWidth="1"/>
    <col min="11280" max="11281" width="9.140625" style="6"/>
    <col min="11282" max="11285" width="12.85546875" style="6" bestFit="1" customWidth="1"/>
    <col min="11286" max="11286" width="12.5703125" style="6" customWidth="1"/>
    <col min="11287" max="11287" width="2.28515625" style="6" customWidth="1"/>
    <col min="11288" max="11288" width="3" style="6" customWidth="1"/>
    <col min="11289" max="11289" width="4" style="6" customWidth="1"/>
    <col min="11290" max="11291" width="9.140625" style="6"/>
    <col min="11292" max="11293" width="12.85546875" style="6" bestFit="1" customWidth="1"/>
    <col min="11294" max="11525" width="9.140625" style="6"/>
    <col min="11526" max="11526" width="7.42578125" style="6" customWidth="1"/>
    <col min="11527" max="11527" width="2.85546875" style="6" customWidth="1"/>
    <col min="11528" max="11528" width="40.140625" style="6" customWidth="1"/>
    <col min="11529" max="11532" width="12.140625" style="6" customWidth="1"/>
    <col min="11533" max="11533" width="11.28515625" style="6" customWidth="1"/>
    <col min="11534" max="11534" width="9.140625" style="6"/>
    <col min="11535" max="11535" width="0" style="6" hidden="1" customWidth="1"/>
    <col min="11536" max="11537" width="9.140625" style="6"/>
    <col min="11538" max="11541" width="12.85546875" style="6" bestFit="1" customWidth="1"/>
    <col min="11542" max="11542" width="12.5703125" style="6" customWidth="1"/>
    <col min="11543" max="11543" width="2.28515625" style="6" customWidth="1"/>
    <col min="11544" max="11544" width="3" style="6" customWidth="1"/>
    <col min="11545" max="11545" width="4" style="6" customWidth="1"/>
    <col min="11546" max="11547" width="9.140625" style="6"/>
    <col min="11548" max="11549" width="12.85546875" style="6" bestFit="1" customWidth="1"/>
    <col min="11550" max="11781" width="9.140625" style="6"/>
    <col min="11782" max="11782" width="7.42578125" style="6" customWidth="1"/>
    <col min="11783" max="11783" width="2.85546875" style="6" customWidth="1"/>
    <col min="11784" max="11784" width="40.140625" style="6" customWidth="1"/>
    <col min="11785" max="11788" width="12.140625" style="6" customWidth="1"/>
    <col min="11789" max="11789" width="11.28515625" style="6" customWidth="1"/>
    <col min="11790" max="11790" width="9.140625" style="6"/>
    <col min="11791" max="11791" width="0" style="6" hidden="1" customWidth="1"/>
    <col min="11792" max="11793" width="9.140625" style="6"/>
    <col min="11794" max="11797" width="12.85546875" style="6" bestFit="1" customWidth="1"/>
    <col min="11798" max="11798" width="12.5703125" style="6" customWidth="1"/>
    <col min="11799" max="11799" width="2.28515625" style="6" customWidth="1"/>
    <col min="11800" max="11800" width="3" style="6" customWidth="1"/>
    <col min="11801" max="11801" width="4" style="6" customWidth="1"/>
    <col min="11802" max="11803" width="9.140625" style="6"/>
    <col min="11804" max="11805" width="12.85546875" style="6" bestFit="1" customWidth="1"/>
    <col min="11806" max="12037" width="9.140625" style="6"/>
    <col min="12038" max="12038" width="7.42578125" style="6" customWidth="1"/>
    <col min="12039" max="12039" width="2.85546875" style="6" customWidth="1"/>
    <col min="12040" max="12040" width="40.140625" style="6" customWidth="1"/>
    <col min="12041" max="12044" width="12.140625" style="6" customWidth="1"/>
    <col min="12045" max="12045" width="11.28515625" style="6" customWidth="1"/>
    <col min="12046" max="12046" width="9.140625" style="6"/>
    <col min="12047" max="12047" width="0" style="6" hidden="1" customWidth="1"/>
    <col min="12048" max="12049" width="9.140625" style="6"/>
    <col min="12050" max="12053" width="12.85546875" style="6" bestFit="1" customWidth="1"/>
    <col min="12054" max="12054" width="12.5703125" style="6" customWidth="1"/>
    <col min="12055" max="12055" width="2.28515625" style="6" customWidth="1"/>
    <col min="12056" max="12056" width="3" style="6" customWidth="1"/>
    <col min="12057" max="12057" width="4" style="6" customWidth="1"/>
    <col min="12058" max="12059" width="9.140625" style="6"/>
    <col min="12060" max="12061" width="12.85546875" style="6" bestFit="1" customWidth="1"/>
    <col min="12062" max="12293" width="9.140625" style="6"/>
    <col min="12294" max="12294" width="7.42578125" style="6" customWidth="1"/>
    <col min="12295" max="12295" width="2.85546875" style="6" customWidth="1"/>
    <col min="12296" max="12296" width="40.140625" style="6" customWidth="1"/>
    <col min="12297" max="12300" width="12.140625" style="6" customWidth="1"/>
    <col min="12301" max="12301" width="11.28515625" style="6" customWidth="1"/>
    <col min="12302" max="12302" width="9.140625" style="6"/>
    <col min="12303" max="12303" width="0" style="6" hidden="1" customWidth="1"/>
    <col min="12304" max="12305" width="9.140625" style="6"/>
    <col min="12306" max="12309" width="12.85546875" style="6" bestFit="1" customWidth="1"/>
    <col min="12310" max="12310" width="12.5703125" style="6" customWidth="1"/>
    <col min="12311" max="12311" width="2.28515625" style="6" customWidth="1"/>
    <col min="12312" max="12312" width="3" style="6" customWidth="1"/>
    <col min="12313" max="12313" width="4" style="6" customWidth="1"/>
    <col min="12314" max="12315" width="9.140625" style="6"/>
    <col min="12316" max="12317" width="12.85546875" style="6" bestFit="1" customWidth="1"/>
    <col min="12318" max="12549" width="9.140625" style="6"/>
    <col min="12550" max="12550" width="7.42578125" style="6" customWidth="1"/>
    <col min="12551" max="12551" width="2.85546875" style="6" customWidth="1"/>
    <col min="12552" max="12552" width="40.140625" style="6" customWidth="1"/>
    <col min="12553" max="12556" width="12.140625" style="6" customWidth="1"/>
    <col min="12557" max="12557" width="11.28515625" style="6" customWidth="1"/>
    <col min="12558" max="12558" width="9.140625" style="6"/>
    <col min="12559" max="12559" width="0" style="6" hidden="1" customWidth="1"/>
    <col min="12560" max="12561" width="9.140625" style="6"/>
    <col min="12562" max="12565" width="12.85546875" style="6" bestFit="1" customWidth="1"/>
    <col min="12566" max="12566" width="12.5703125" style="6" customWidth="1"/>
    <col min="12567" max="12567" width="2.28515625" style="6" customWidth="1"/>
    <col min="12568" max="12568" width="3" style="6" customWidth="1"/>
    <col min="12569" max="12569" width="4" style="6" customWidth="1"/>
    <col min="12570" max="12571" width="9.140625" style="6"/>
    <col min="12572" max="12573" width="12.85546875" style="6" bestFit="1" customWidth="1"/>
    <col min="12574" max="12805" width="9.140625" style="6"/>
    <col min="12806" max="12806" width="7.42578125" style="6" customWidth="1"/>
    <col min="12807" max="12807" width="2.85546875" style="6" customWidth="1"/>
    <col min="12808" max="12808" width="40.140625" style="6" customWidth="1"/>
    <col min="12809" max="12812" width="12.140625" style="6" customWidth="1"/>
    <col min="12813" max="12813" width="11.28515625" style="6" customWidth="1"/>
    <col min="12814" max="12814" width="9.140625" style="6"/>
    <col min="12815" max="12815" width="0" style="6" hidden="1" customWidth="1"/>
    <col min="12816" max="12817" width="9.140625" style="6"/>
    <col min="12818" max="12821" width="12.85546875" style="6" bestFit="1" customWidth="1"/>
    <col min="12822" max="12822" width="12.5703125" style="6" customWidth="1"/>
    <col min="12823" max="12823" width="2.28515625" style="6" customWidth="1"/>
    <col min="12824" max="12824" width="3" style="6" customWidth="1"/>
    <col min="12825" max="12825" width="4" style="6" customWidth="1"/>
    <col min="12826" max="12827" width="9.140625" style="6"/>
    <col min="12828" max="12829" width="12.85546875" style="6" bestFit="1" customWidth="1"/>
    <col min="12830" max="13061" width="9.140625" style="6"/>
    <col min="13062" max="13062" width="7.42578125" style="6" customWidth="1"/>
    <col min="13063" max="13063" width="2.85546875" style="6" customWidth="1"/>
    <col min="13064" max="13064" width="40.140625" style="6" customWidth="1"/>
    <col min="13065" max="13068" width="12.140625" style="6" customWidth="1"/>
    <col min="13069" max="13069" width="11.28515625" style="6" customWidth="1"/>
    <col min="13070" max="13070" width="9.140625" style="6"/>
    <col min="13071" max="13071" width="0" style="6" hidden="1" customWidth="1"/>
    <col min="13072" max="13073" width="9.140625" style="6"/>
    <col min="13074" max="13077" width="12.85546875" style="6" bestFit="1" customWidth="1"/>
    <col min="13078" max="13078" width="12.5703125" style="6" customWidth="1"/>
    <col min="13079" max="13079" width="2.28515625" style="6" customWidth="1"/>
    <col min="13080" max="13080" width="3" style="6" customWidth="1"/>
    <col min="13081" max="13081" width="4" style="6" customWidth="1"/>
    <col min="13082" max="13083" width="9.140625" style="6"/>
    <col min="13084" max="13085" width="12.85546875" style="6" bestFit="1" customWidth="1"/>
    <col min="13086" max="13317" width="9.140625" style="6"/>
    <col min="13318" max="13318" width="7.42578125" style="6" customWidth="1"/>
    <col min="13319" max="13319" width="2.85546875" style="6" customWidth="1"/>
    <col min="13320" max="13320" width="40.140625" style="6" customWidth="1"/>
    <col min="13321" max="13324" width="12.140625" style="6" customWidth="1"/>
    <col min="13325" max="13325" width="11.28515625" style="6" customWidth="1"/>
    <col min="13326" max="13326" width="9.140625" style="6"/>
    <col min="13327" max="13327" width="0" style="6" hidden="1" customWidth="1"/>
    <col min="13328" max="13329" width="9.140625" style="6"/>
    <col min="13330" max="13333" width="12.85546875" style="6" bestFit="1" customWidth="1"/>
    <col min="13334" max="13334" width="12.5703125" style="6" customWidth="1"/>
    <col min="13335" max="13335" width="2.28515625" style="6" customWidth="1"/>
    <col min="13336" max="13336" width="3" style="6" customWidth="1"/>
    <col min="13337" max="13337" width="4" style="6" customWidth="1"/>
    <col min="13338" max="13339" width="9.140625" style="6"/>
    <col min="13340" max="13341" width="12.85546875" style="6" bestFit="1" customWidth="1"/>
    <col min="13342" max="13573" width="9.140625" style="6"/>
    <col min="13574" max="13574" width="7.42578125" style="6" customWidth="1"/>
    <col min="13575" max="13575" width="2.85546875" style="6" customWidth="1"/>
    <col min="13576" max="13576" width="40.140625" style="6" customWidth="1"/>
    <col min="13577" max="13580" width="12.140625" style="6" customWidth="1"/>
    <col min="13581" max="13581" width="11.28515625" style="6" customWidth="1"/>
    <col min="13582" max="13582" width="9.140625" style="6"/>
    <col min="13583" max="13583" width="0" style="6" hidden="1" customWidth="1"/>
    <col min="13584" max="13585" width="9.140625" style="6"/>
    <col min="13586" max="13589" width="12.85546875" style="6" bestFit="1" customWidth="1"/>
    <col min="13590" max="13590" width="12.5703125" style="6" customWidth="1"/>
    <col min="13591" max="13591" width="2.28515625" style="6" customWidth="1"/>
    <col min="13592" max="13592" width="3" style="6" customWidth="1"/>
    <col min="13593" max="13593" width="4" style="6" customWidth="1"/>
    <col min="13594" max="13595" width="9.140625" style="6"/>
    <col min="13596" max="13597" width="12.85546875" style="6" bestFit="1" customWidth="1"/>
    <col min="13598" max="13829" width="9.140625" style="6"/>
    <col min="13830" max="13830" width="7.42578125" style="6" customWidth="1"/>
    <col min="13831" max="13831" width="2.85546875" style="6" customWidth="1"/>
    <col min="13832" max="13832" width="40.140625" style="6" customWidth="1"/>
    <col min="13833" max="13836" width="12.140625" style="6" customWidth="1"/>
    <col min="13837" max="13837" width="11.28515625" style="6" customWidth="1"/>
    <col min="13838" max="13838" width="9.140625" style="6"/>
    <col min="13839" max="13839" width="0" style="6" hidden="1" customWidth="1"/>
    <col min="13840" max="13841" width="9.140625" style="6"/>
    <col min="13842" max="13845" width="12.85546875" style="6" bestFit="1" customWidth="1"/>
    <col min="13846" max="13846" width="12.5703125" style="6" customWidth="1"/>
    <col min="13847" max="13847" width="2.28515625" style="6" customWidth="1"/>
    <col min="13848" max="13848" width="3" style="6" customWidth="1"/>
    <col min="13849" max="13849" width="4" style="6" customWidth="1"/>
    <col min="13850" max="13851" width="9.140625" style="6"/>
    <col min="13852" max="13853" width="12.85546875" style="6" bestFit="1" customWidth="1"/>
    <col min="13854" max="14085" width="9.140625" style="6"/>
    <col min="14086" max="14086" width="7.42578125" style="6" customWidth="1"/>
    <col min="14087" max="14087" width="2.85546875" style="6" customWidth="1"/>
    <col min="14088" max="14088" width="40.140625" style="6" customWidth="1"/>
    <col min="14089" max="14092" width="12.140625" style="6" customWidth="1"/>
    <col min="14093" max="14093" width="11.28515625" style="6" customWidth="1"/>
    <col min="14094" max="14094" width="9.140625" style="6"/>
    <col min="14095" max="14095" width="0" style="6" hidden="1" customWidth="1"/>
    <col min="14096" max="14097" width="9.140625" style="6"/>
    <col min="14098" max="14101" width="12.85546875" style="6" bestFit="1" customWidth="1"/>
    <col min="14102" max="14102" width="12.5703125" style="6" customWidth="1"/>
    <col min="14103" max="14103" width="2.28515625" style="6" customWidth="1"/>
    <col min="14104" max="14104" width="3" style="6" customWidth="1"/>
    <col min="14105" max="14105" width="4" style="6" customWidth="1"/>
    <col min="14106" max="14107" width="9.140625" style="6"/>
    <col min="14108" max="14109" width="12.85546875" style="6" bestFit="1" customWidth="1"/>
    <col min="14110" max="14341" width="9.140625" style="6"/>
    <col min="14342" max="14342" width="7.42578125" style="6" customWidth="1"/>
    <col min="14343" max="14343" width="2.85546875" style="6" customWidth="1"/>
    <col min="14344" max="14344" width="40.140625" style="6" customWidth="1"/>
    <col min="14345" max="14348" width="12.140625" style="6" customWidth="1"/>
    <col min="14349" max="14349" width="11.28515625" style="6" customWidth="1"/>
    <col min="14350" max="14350" width="9.140625" style="6"/>
    <col min="14351" max="14351" width="0" style="6" hidden="1" customWidth="1"/>
    <col min="14352" max="14353" width="9.140625" style="6"/>
    <col min="14354" max="14357" width="12.85546875" style="6" bestFit="1" customWidth="1"/>
    <col min="14358" max="14358" width="12.5703125" style="6" customWidth="1"/>
    <col min="14359" max="14359" width="2.28515625" style="6" customWidth="1"/>
    <col min="14360" max="14360" width="3" style="6" customWidth="1"/>
    <col min="14361" max="14361" width="4" style="6" customWidth="1"/>
    <col min="14362" max="14363" width="9.140625" style="6"/>
    <col min="14364" max="14365" width="12.85546875" style="6" bestFit="1" customWidth="1"/>
    <col min="14366" max="14597" width="9.140625" style="6"/>
    <col min="14598" max="14598" width="7.42578125" style="6" customWidth="1"/>
    <col min="14599" max="14599" width="2.85546875" style="6" customWidth="1"/>
    <col min="14600" max="14600" width="40.140625" style="6" customWidth="1"/>
    <col min="14601" max="14604" width="12.140625" style="6" customWidth="1"/>
    <col min="14605" max="14605" width="11.28515625" style="6" customWidth="1"/>
    <col min="14606" max="14606" width="9.140625" style="6"/>
    <col min="14607" max="14607" width="0" style="6" hidden="1" customWidth="1"/>
    <col min="14608" max="14609" width="9.140625" style="6"/>
    <col min="14610" max="14613" width="12.85546875" style="6" bestFit="1" customWidth="1"/>
    <col min="14614" max="14614" width="12.5703125" style="6" customWidth="1"/>
    <col min="14615" max="14615" width="2.28515625" style="6" customWidth="1"/>
    <col min="14616" max="14616" width="3" style="6" customWidth="1"/>
    <col min="14617" max="14617" width="4" style="6" customWidth="1"/>
    <col min="14618" max="14619" width="9.140625" style="6"/>
    <col min="14620" max="14621" width="12.85546875" style="6" bestFit="1" customWidth="1"/>
    <col min="14622" max="14853" width="9.140625" style="6"/>
    <col min="14854" max="14854" width="7.42578125" style="6" customWidth="1"/>
    <col min="14855" max="14855" width="2.85546875" style="6" customWidth="1"/>
    <col min="14856" max="14856" width="40.140625" style="6" customWidth="1"/>
    <col min="14857" max="14860" width="12.140625" style="6" customWidth="1"/>
    <col min="14861" max="14861" width="11.28515625" style="6" customWidth="1"/>
    <col min="14862" max="14862" width="9.140625" style="6"/>
    <col min="14863" max="14863" width="0" style="6" hidden="1" customWidth="1"/>
    <col min="14864" max="14865" width="9.140625" style="6"/>
    <col min="14866" max="14869" width="12.85546875" style="6" bestFit="1" customWidth="1"/>
    <col min="14870" max="14870" width="12.5703125" style="6" customWidth="1"/>
    <col min="14871" max="14871" width="2.28515625" style="6" customWidth="1"/>
    <col min="14872" max="14872" width="3" style="6" customWidth="1"/>
    <col min="14873" max="14873" width="4" style="6" customWidth="1"/>
    <col min="14874" max="14875" width="9.140625" style="6"/>
    <col min="14876" max="14877" width="12.85546875" style="6" bestFit="1" customWidth="1"/>
    <col min="14878" max="15109" width="9.140625" style="6"/>
    <col min="15110" max="15110" width="7.42578125" style="6" customWidth="1"/>
    <col min="15111" max="15111" width="2.85546875" style="6" customWidth="1"/>
    <col min="15112" max="15112" width="40.140625" style="6" customWidth="1"/>
    <col min="15113" max="15116" width="12.140625" style="6" customWidth="1"/>
    <col min="15117" max="15117" width="11.28515625" style="6" customWidth="1"/>
    <col min="15118" max="15118" width="9.140625" style="6"/>
    <col min="15119" max="15119" width="0" style="6" hidden="1" customWidth="1"/>
    <col min="15120" max="15121" width="9.140625" style="6"/>
    <col min="15122" max="15125" width="12.85546875" style="6" bestFit="1" customWidth="1"/>
    <col min="15126" max="15126" width="12.5703125" style="6" customWidth="1"/>
    <col min="15127" max="15127" width="2.28515625" style="6" customWidth="1"/>
    <col min="15128" max="15128" width="3" style="6" customWidth="1"/>
    <col min="15129" max="15129" width="4" style="6" customWidth="1"/>
    <col min="15130" max="15131" width="9.140625" style="6"/>
    <col min="15132" max="15133" width="12.85546875" style="6" bestFit="1" customWidth="1"/>
    <col min="15134" max="15365" width="9.140625" style="6"/>
    <col min="15366" max="15366" width="7.42578125" style="6" customWidth="1"/>
    <col min="15367" max="15367" width="2.85546875" style="6" customWidth="1"/>
    <col min="15368" max="15368" width="40.140625" style="6" customWidth="1"/>
    <col min="15369" max="15372" width="12.140625" style="6" customWidth="1"/>
    <col min="15373" max="15373" width="11.28515625" style="6" customWidth="1"/>
    <col min="15374" max="15374" width="9.140625" style="6"/>
    <col min="15375" max="15375" width="0" style="6" hidden="1" customWidth="1"/>
    <col min="15376" max="15377" width="9.140625" style="6"/>
    <col min="15378" max="15381" width="12.85546875" style="6" bestFit="1" customWidth="1"/>
    <col min="15382" max="15382" width="12.5703125" style="6" customWidth="1"/>
    <col min="15383" max="15383" width="2.28515625" style="6" customWidth="1"/>
    <col min="15384" max="15384" width="3" style="6" customWidth="1"/>
    <col min="15385" max="15385" width="4" style="6" customWidth="1"/>
    <col min="15386" max="15387" width="9.140625" style="6"/>
    <col min="15388" max="15389" width="12.85546875" style="6" bestFit="1" customWidth="1"/>
    <col min="15390" max="15621" width="9.140625" style="6"/>
    <col min="15622" max="15622" width="7.42578125" style="6" customWidth="1"/>
    <col min="15623" max="15623" width="2.85546875" style="6" customWidth="1"/>
    <col min="15624" max="15624" width="40.140625" style="6" customWidth="1"/>
    <col min="15625" max="15628" width="12.140625" style="6" customWidth="1"/>
    <col min="15629" max="15629" width="11.28515625" style="6" customWidth="1"/>
    <col min="15630" max="15630" width="9.140625" style="6"/>
    <col min="15631" max="15631" width="0" style="6" hidden="1" customWidth="1"/>
    <col min="15632" max="15633" width="9.140625" style="6"/>
    <col min="15634" max="15637" width="12.85546875" style="6" bestFit="1" customWidth="1"/>
    <col min="15638" max="15638" width="12.5703125" style="6" customWidth="1"/>
    <col min="15639" max="15639" width="2.28515625" style="6" customWidth="1"/>
    <col min="15640" max="15640" width="3" style="6" customWidth="1"/>
    <col min="15641" max="15641" width="4" style="6" customWidth="1"/>
    <col min="15642" max="15643" width="9.140625" style="6"/>
    <col min="15644" max="15645" width="12.85546875" style="6" bestFit="1" customWidth="1"/>
    <col min="15646" max="15877" width="9.140625" style="6"/>
    <col min="15878" max="15878" width="7.42578125" style="6" customWidth="1"/>
    <col min="15879" max="15879" width="2.85546875" style="6" customWidth="1"/>
    <col min="15880" max="15880" width="40.140625" style="6" customWidth="1"/>
    <col min="15881" max="15884" width="12.140625" style="6" customWidth="1"/>
    <col min="15885" max="15885" width="11.28515625" style="6" customWidth="1"/>
    <col min="15886" max="15886" width="9.140625" style="6"/>
    <col min="15887" max="15887" width="0" style="6" hidden="1" customWidth="1"/>
    <col min="15888" max="15889" width="9.140625" style="6"/>
    <col min="15890" max="15893" width="12.85546875" style="6" bestFit="1" customWidth="1"/>
    <col min="15894" max="15894" width="12.5703125" style="6" customWidth="1"/>
    <col min="15895" max="15895" width="2.28515625" style="6" customWidth="1"/>
    <col min="15896" max="15896" width="3" style="6" customWidth="1"/>
    <col min="15897" max="15897" width="4" style="6" customWidth="1"/>
    <col min="15898" max="15899" width="9.140625" style="6"/>
    <col min="15900" max="15901" width="12.85546875" style="6" bestFit="1" customWidth="1"/>
    <col min="15902" max="16133" width="9.140625" style="6"/>
    <col min="16134" max="16134" width="7.42578125" style="6" customWidth="1"/>
    <col min="16135" max="16135" width="2.85546875" style="6" customWidth="1"/>
    <col min="16136" max="16136" width="40.140625" style="6" customWidth="1"/>
    <col min="16137" max="16140" width="12.140625" style="6" customWidth="1"/>
    <col min="16141" max="16141" width="11.28515625" style="6" customWidth="1"/>
    <col min="16142" max="16142" width="9.140625" style="6"/>
    <col min="16143" max="16143" width="0" style="6" hidden="1" customWidth="1"/>
    <col min="16144" max="16145" width="9.140625" style="6"/>
    <col min="16146" max="16149" width="12.85546875" style="6" bestFit="1" customWidth="1"/>
    <col min="16150" max="16150" width="12.5703125" style="6" customWidth="1"/>
    <col min="16151" max="16151" width="2.28515625" style="6" customWidth="1"/>
    <col min="16152" max="16152" width="3" style="6" customWidth="1"/>
    <col min="16153" max="16153" width="4" style="6" customWidth="1"/>
    <col min="16154" max="16155" width="9.140625" style="6"/>
    <col min="16156" max="16157" width="12.85546875" style="6" bestFit="1" customWidth="1"/>
    <col min="16158" max="16384" width="9.140625" style="6"/>
  </cols>
  <sheetData>
    <row r="2" spans="2:99" x14ac:dyDescent="0.25">
      <c r="K2" s="7" t="s">
        <v>103</v>
      </c>
    </row>
    <row r="5" spans="2:99" ht="9" customHeight="1" x14ac:dyDescent="0.25"/>
    <row r="8" spans="2:99" ht="15.75" x14ac:dyDescent="0.25">
      <c r="B8" s="10">
        <v>8.02</v>
      </c>
      <c r="C8" s="155" t="s">
        <v>18</v>
      </c>
      <c r="D8" s="155"/>
      <c r="E8" s="155"/>
      <c r="F8" s="155"/>
      <c r="G8" s="155"/>
      <c r="H8" s="155"/>
      <c r="I8" s="155"/>
      <c r="J8" s="159"/>
      <c r="K8" s="159"/>
    </row>
    <row r="9" spans="2:99" ht="15.75" customHeight="1" x14ac:dyDescent="0.25">
      <c r="B9" s="10"/>
      <c r="C9" s="155" t="s">
        <v>104</v>
      </c>
      <c r="D9" s="155"/>
      <c r="E9" s="155"/>
      <c r="F9" s="155"/>
      <c r="G9" s="155"/>
      <c r="H9" s="155"/>
      <c r="I9" s="155"/>
      <c r="J9" s="159"/>
      <c r="K9" s="159"/>
    </row>
    <row r="10" spans="2:99" ht="15.75" customHeight="1" x14ac:dyDescent="0.25">
      <c r="B10" s="10"/>
      <c r="C10" s="11"/>
      <c r="D10" s="11"/>
      <c r="E10" s="11"/>
      <c r="F10" s="11"/>
      <c r="G10" s="11"/>
      <c r="H10" s="11"/>
      <c r="I10" s="11"/>
      <c r="CH10" s="60" t="s">
        <v>19</v>
      </c>
      <c r="CR10" s="60" t="s">
        <v>20</v>
      </c>
    </row>
    <row r="11" spans="2:99" ht="17.25" customHeight="1" x14ac:dyDescent="0.25">
      <c r="C11" s="35"/>
      <c r="D11" s="165" t="s">
        <v>15</v>
      </c>
      <c r="E11" s="165"/>
      <c r="F11" s="61"/>
      <c r="G11" s="61"/>
      <c r="H11" s="61"/>
      <c r="J11" s="62"/>
      <c r="K11" s="62" t="s">
        <v>21</v>
      </c>
      <c r="CG11" s="60" t="s">
        <v>22</v>
      </c>
      <c r="CH11" s="60" t="s">
        <v>23</v>
      </c>
      <c r="CR11" s="60" t="s">
        <v>24</v>
      </c>
    </row>
    <row r="12" spans="2:99" ht="23.25" customHeight="1" x14ac:dyDescent="0.25">
      <c r="C12" s="166" t="s">
        <v>25</v>
      </c>
      <c r="D12" s="166"/>
      <c r="E12" s="63">
        <v>2006</v>
      </c>
      <c r="F12" s="64">
        <v>2007</v>
      </c>
      <c r="G12" s="64">
        <v>2008</v>
      </c>
      <c r="H12" s="64">
        <v>2009</v>
      </c>
      <c r="I12" s="64" t="s">
        <v>97</v>
      </c>
      <c r="J12" s="64" t="s">
        <v>110</v>
      </c>
      <c r="K12" s="65">
        <v>2012</v>
      </c>
      <c r="L12" s="65">
        <v>2012</v>
      </c>
    </row>
    <row r="13" spans="2:99" ht="16.5" customHeight="1" x14ac:dyDescent="0.25">
      <c r="C13" s="167" t="s">
        <v>26</v>
      </c>
      <c r="D13" s="167"/>
      <c r="E13" s="66">
        <f t="shared" ref="E13:J13" si="0">SUM(E14:E17)</f>
        <v>208961.5</v>
      </c>
      <c r="F13" s="66">
        <f t="shared" si="0"/>
        <v>200744.98</v>
      </c>
      <c r="G13" s="66">
        <f t="shared" si="0"/>
        <v>198305.27999999997</v>
      </c>
      <c r="H13" s="66">
        <f t="shared" si="0"/>
        <v>154448.47999999998</v>
      </c>
      <c r="I13" s="66">
        <f t="shared" si="0"/>
        <v>126581</v>
      </c>
      <c r="J13" s="66">
        <f t="shared" si="0"/>
        <v>122676.84</v>
      </c>
      <c r="K13" s="66">
        <f t="shared" ref="K13:L13" si="1">SUM(K14:K17)</f>
        <v>126254.26</v>
      </c>
      <c r="L13" s="66">
        <f t="shared" si="1"/>
        <v>0</v>
      </c>
      <c r="CG13" s="60" t="s">
        <v>27</v>
      </c>
      <c r="CH13" s="60">
        <v>2006</v>
      </c>
      <c r="CI13" s="60">
        <v>2007</v>
      </c>
      <c r="CJ13" s="60">
        <v>2008</v>
      </c>
      <c r="CK13" s="60">
        <v>2009</v>
      </c>
      <c r="CL13" s="60">
        <v>2010</v>
      </c>
      <c r="CM13" s="60">
        <v>2011</v>
      </c>
      <c r="CN13" s="60">
        <v>2012</v>
      </c>
      <c r="CO13" s="60">
        <v>2011</v>
      </c>
      <c r="CP13" s="60">
        <v>2012</v>
      </c>
      <c r="CQ13" s="60">
        <v>2013</v>
      </c>
      <c r="CR13" s="60">
        <v>2006</v>
      </c>
      <c r="CS13" s="60">
        <v>2007</v>
      </c>
      <c r="CT13" s="60">
        <v>2008</v>
      </c>
      <c r="CU13" s="60">
        <v>2009</v>
      </c>
    </row>
    <row r="14" spans="2:99" ht="13.15" customHeight="1" x14ac:dyDescent="0.25">
      <c r="C14" s="67"/>
      <c r="D14" s="44" t="s">
        <v>28</v>
      </c>
      <c r="E14" s="68">
        <f t="shared" ref="E14:K16" si="2">+CH16</f>
        <v>7173.9</v>
      </c>
      <c r="F14" s="68">
        <f t="shared" si="2"/>
        <v>7649.8399999999983</v>
      </c>
      <c r="G14" s="68">
        <f t="shared" si="2"/>
        <v>8069.16</v>
      </c>
      <c r="H14" s="68">
        <f t="shared" si="2"/>
        <v>8893.7800000000007</v>
      </c>
      <c r="I14" s="68">
        <f t="shared" si="2"/>
        <v>8763.2999999999993</v>
      </c>
      <c r="J14" s="68">
        <f t="shared" si="2"/>
        <v>9081.74</v>
      </c>
      <c r="K14" s="68">
        <f t="shared" si="2"/>
        <v>9307.1</v>
      </c>
      <c r="L14" s="68">
        <f>+CP16</f>
        <v>0</v>
      </c>
    </row>
    <row r="15" spans="2:99" ht="13.15" customHeight="1" x14ac:dyDescent="0.25">
      <c r="C15" s="67"/>
      <c r="D15" s="44" t="s">
        <v>29</v>
      </c>
      <c r="E15" s="69">
        <f t="shared" si="2"/>
        <v>30260.1</v>
      </c>
      <c r="F15" s="69">
        <f t="shared" si="2"/>
        <v>29576.9</v>
      </c>
      <c r="G15" s="69">
        <f t="shared" si="2"/>
        <v>21355.919999999998</v>
      </c>
      <c r="H15" s="69">
        <f t="shared" si="2"/>
        <v>20321.21</v>
      </c>
      <c r="I15" s="69">
        <f t="shared" si="2"/>
        <v>18263.59</v>
      </c>
      <c r="J15" s="69">
        <f t="shared" si="2"/>
        <v>17826.939999999999</v>
      </c>
      <c r="K15" s="69">
        <f t="shared" si="2"/>
        <v>18504.919999999998</v>
      </c>
      <c r="L15" s="69">
        <f>+CP17</f>
        <v>0</v>
      </c>
    </row>
    <row r="16" spans="2:99" ht="13.15" customHeight="1" x14ac:dyDescent="0.25">
      <c r="C16" s="67"/>
      <c r="D16" s="44" t="s">
        <v>30</v>
      </c>
      <c r="E16" s="69">
        <f t="shared" si="2"/>
        <v>22737.3</v>
      </c>
      <c r="F16" s="69">
        <f t="shared" si="2"/>
        <v>23678.14</v>
      </c>
      <c r="G16" s="69">
        <f t="shared" si="2"/>
        <v>26528.100000000006</v>
      </c>
      <c r="H16" s="69">
        <f t="shared" si="2"/>
        <v>24566.67</v>
      </c>
      <c r="I16" s="69">
        <f t="shared" si="2"/>
        <v>22053.79</v>
      </c>
      <c r="J16" s="69">
        <f t="shared" si="2"/>
        <v>21658.58</v>
      </c>
      <c r="K16" s="69">
        <f t="shared" si="2"/>
        <v>22515.07</v>
      </c>
      <c r="L16" s="69">
        <f>+CP18</f>
        <v>0</v>
      </c>
      <c r="CG16" s="60" t="s">
        <v>28</v>
      </c>
      <c r="CH16" s="70">
        <v>7173.9</v>
      </c>
      <c r="CI16" s="70">
        <v>7649.8399999999983</v>
      </c>
      <c r="CJ16" s="70">
        <v>8069.16</v>
      </c>
      <c r="CK16" s="70">
        <v>8893.7800000000007</v>
      </c>
      <c r="CL16" s="70">
        <v>8763.2999999999993</v>
      </c>
      <c r="CM16" s="70">
        <v>9081.74</v>
      </c>
      <c r="CN16" s="70">
        <v>9307.1</v>
      </c>
      <c r="CO16" s="60">
        <v>0</v>
      </c>
      <c r="CP16" s="60">
        <v>0</v>
      </c>
      <c r="CQ16" s="60">
        <v>0</v>
      </c>
      <c r="CR16" s="60">
        <v>7173.9</v>
      </c>
      <c r="CS16" s="60">
        <v>7649.8038297872345</v>
      </c>
      <c r="CT16" s="71">
        <v>8069.2</v>
      </c>
      <c r="CU16" s="71">
        <v>8882.2999999999993</v>
      </c>
    </row>
    <row r="17" spans="3:99" ht="13.15" customHeight="1" x14ac:dyDescent="0.25">
      <c r="C17" s="67"/>
      <c r="D17" s="49" t="s">
        <v>31</v>
      </c>
      <c r="E17" s="69">
        <f t="shared" ref="E17:K17" si="3">+CH21</f>
        <v>148790.19999999998</v>
      </c>
      <c r="F17" s="69">
        <f t="shared" si="3"/>
        <v>139840.1</v>
      </c>
      <c r="G17" s="69">
        <f t="shared" si="3"/>
        <v>142352.09999999998</v>
      </c>
      <c r="H17" s="69">
        <f t="shared" si="3"/>
        <v>100666.81999999999</v>
      </c>
      <c r="I17" s="69">
        <f t="shared" si="3"/>
        <v>77500.319999999992</v>
      </c>
      <c r="J17" s="69">
        <f t="shared" si="3"/>
        <v>74109.58</v>
      </c>
      <c r="K17" s="69">
        <f t="shared" si="3"/>
        <v>75927.17</v>
      </c>
      <c r="L17" s="69">
        <f>+CP21</f>
        <v>0</v>
      </c>
      <c r="CG17" s="60" t="s">
        <v>29</v>
      </c>
      <c r="CH17" s="70">
        <v>30260.1</v>
      </c>
      <c r="CI17" s="70">
        <v>29576.9</v>
      </c>
      <c r="CJ17" s="70">
        <v>21355.919999999998</v>
      </c>
      <c r="CK17" s="70">
        <v>20321.21</v>
      </c>
      <c r="CL17" s="70">
        <v>18263.59</v>
      </c>
      <c r="CM17" s="70">
        <v>17826.939999999999</v>
      </c>
      <c r="CN17" s="70">
        <v>18504.919999999998</v>
      </c>
      <c r="CO17" s="60">
        <v>0</v>
      </c>
      <c r="CP17" s="60">
        <v>0</v>
      </c>
      <c r="CQ17" s="60">
        <v>0</v>
      </c>
      <c r="CR17" s="60">
        <v>30260.1</v>
      </c>
      <c r="CS17" s="60">
        <v>29576.9</v>
      </c>
      <c r="CT17" s="71">
        <v>20764.3</v>
      </c>
      <c r="CU17" s="71">
        <v>19493.599999999999</v>
      </c>
    </row>
    <row r="18" spans="3:99" ht="13.15" customHeight="1" x14ac:dyDescent="0.25">
      <c r="C18" s="67"/>
      <c r="D18" s="49"/>
      <c r="E18" s="69"/>
      <c r="F18" s="69"/>
      <c r="G18" s="69"/>
      <c r="H18" s="69"/>
      <c r="I18" s="69"/>
      <c r="J18" s="69"/>
      <c r="K18" s="69"/>
      <c r="L18" s="69"/>
      <c r="CG18" s="60" t="s">
        <v>30</v>
      </c>
      <c r="CH18" s="70">
        <v>22737.3</v>
      </c>
      <c r="CI18" s="70">
        <v>23678.14</v>
      </c>
      <c r="CJ18" s="70">
        <v>26528.100000000006</v>
      </c>
      <c r="CK18" s="70">
        <v>24566.67</v>
      </c>
      <c r="CL18" s="70">
        <v>22053.79</v>
      </c>
      <c r="CM18" s="70">
        <v>21658.58</v>
      </c>
      <c r="CN18" s="70">
        <v>22515.07</v>
      </c>
      <c r="CO18" s="60">
        <v>0</v>
      </c>
      <c r="CP18" s="60">
        <v>0</v>
      </c>
      <c r="CQ18" s="60">
        <v>0</v>
      </c>
      <c r="CR18" s="60">
        <v>22712.663015408765</v>
      </c>
      <c r="CS18" s="60">
        <v>23678.1</v>
      </c>
      <c r="CT18" s="71">
        <v>25463.1</v>
      </c>
      <c r="CU18" s="71">
        <v>23664.5</v>
      </c>
    </row>
    <row r="19" spans="3:99" ht="13.15" customHeight="1" x14ac:dyDescent="0.25">
      <c r="C19" s="168" t="s">
        <v>32</v>
      </c>
      <c r="D19" s="168"/>
      <c r="E19" s="72">
        <f t="shared" ref="E19:J19" si="4">SUM(E20:E33)</f>
        <v>2789105.0349099478</v>
      </c>
      <c r="F19" s="72">
        <f t="shared" si="4"/>
        <v>2933412.3999605952</v>
      </c>
      <c r="G19" s="72">
        <f t="shared" si="4"/>
        <v>2922173.1547715669</v>
      </c>
      <c r="H19" s="72">
        <f t="shared" si="4"/>
        <v>2699604.12</v>
      </c>
      <c r="I19" s="72">
        <f t="shared" si="4"/>
        <v>2637750.7445112914</v>
      </c>
      <c r="J19" s="72">
        <f t="shared" si="4"/>
        <v>2656928.4145658086</v>
      </c>
      <c r="K19" s="72">
        <f t="shared" ref="K19:L19" si="5">SUM(K20:K33)</f>
        <v>2698175.15</v>
      </c>
      <c r="L19" s="72">
        <f t="shared" si="5"/>
        <v>0</v>
      </c>
      <c r="CG19" s="60" t="s">
        <v>33</v>
      </c>
      <c r="CH19" s="70">
        <v>52671.162055043227</v>
      </c>
      <c r="CI19" s="70">
        <v>57083</v>
      </c>
      <c r="CJ19" s="70">
        <v>58738.557883898015</v>
      </c>
      <c r="CK19" s="70">
        <v>59694.55</v>
      </c>
      <c r="CL19" s="70">
        <v>59252.799999999996</v>
      </c>
      <c r="CM19" s="70">
        <v>59463.33</v>
      </c>
      <c r="CN19" s="70">
        <v>58811.39</v>
      </c>
      <c r="CO19" s="60">
        <v>0</v>
      </c>
      <c r="CP19" s="60">
        <v>0</v>
      </c>
      <c r="CQ19" s="60">
        <v>0</v>
      </c>
      <c r="CR19" s="60">
        <v>52671.162055043227</v>
      </c>
      <c r="CS19" s="60">
        <v>57083</v>
      </c>
      <c r="CT19" s="71">
        <v>58318.157883898013</v>
      </c>
      <c r="CU19" s="71">
        <v>59303.046258343653</v>
      </c>
    </row>
    <row r="20" spans="3:99" ht="13.15" customHeight="1" x14ac:dyDescent="0.25">
      <c r="C20" s="67"/>
      <c r="D20" s="49" t="s">
        <v>33</v>
      </c>
      <c r="E20" s="69">
        <f t="shared" ref="E20:K21" si="6">+CH19</f>
        <v>52671.162055043227</v>
      </c>
      <c r="F20" s="69">
        <f t="shared" si="6"/>
        <v>57083</v>
      </c>
      <c r="G20" s="69">
        <f t="shared" si="6"/>
        <v>58738.557883898015</v>
      </c>
      <c r="H20" s="69">
        <f t="shared" si="6"/>
        <v>59694.55</v>
      </c>
      <c r="I20" s="69">
        <f t="shared" si="6"/>
        <v>59252.799999999996</v>
      </c>
      <c r="J20" s="69">
        <f t="shared" si="6"/>
        <v>59463.33</v>
      </c>
      <c r="K20" s="69">
        <f t="shared" si="6"/>
        <v>58811.39</v>
      </c>
      <c r="L20" s="69">
        <f>+CP19</f>
        <v>0</v>
      </c>
      <c r="CG20" s="60" t="s">
        <v>34</v>
      </c>
      <c r="CH20" s="70">
        <v>32708.100000000002</v>
      </c>
      <c r="CI20" s="70">
        <v>34174.160000000003</v>
      </c>
      <c r="CJ20" s="70">
        <v>34291.65</v>
      </c>
      <c r="CK20" s="70">
        <v>36394.92</v>
      </c>
      <c r="CL20" s="70">
        <v>34993.979999999996</v>
      </c>
      <c r="CM20" s="70">
        <v>34209.39</v>
      </c>
      <c r="CN20" s="70">
        <v>34616.699999999997</v>
      </c>
      <c r="CO20" s="60">
        <v>0</v>
      </c>
      <c r="CP20" s="60">
        <v>0</v>
      </c>
      <c r="CQ20" s="60">
        <v>0</v>
      </c>
      <c r="CR20" s="60">
        <v>32707.7</v>
      </c>
      <c r="CS20" s="60">
        <v>34174.199999999997</v>
      </c>
      <c r="CT20" s="71">
        <v>34715.5</v>
      </c>
      <c r="CU20" s="71">
        <v>36688.699999999997</v>
      </c>
    </row>
    <row r="21" spans="3:99" ht="13.15" customHeight="1" x14ac:dyDescent="0.25">
      <c r="C21" s="67"/>
      <c r="D21" s="49" t="s">
        <v>34</v>
      </c>
      <c r="E21" s="69">
        <f t="shared" si="6"/>
        <v>32708.100000000002</v>
      </c>
      <c r="F21" s="69">
        <f t="shared" si="6"/>
        <v>34174.160000000003</v>
      </c>
      <c r="G21" s="69">
        <f t="shared" si="6"/>
        <v>34291.65</v>
      </c>
      <c r="H21" s="69">
        <f t="shared" si="6"/>
        <v>36394.92</v>
      </c>
      <c r="I21" s="69">
        <f t="shared" si="6"/>
        <v>34993.979999999996</v>
      </c>
      <c r="J21" s="69">
        <f t="shared" si="6"/>
        <v>34209.39</v>
      </c>
      <c r="K21" s="69">
        <f t="shared" si="6"/>
        <v>34616.699999999997</v>
      </c>
      <c r="L21" s="69">
        <f>+CP20</f>
        <v>0</v>
      </c>
      <c r="CG21" s="60" t="s">
        <v>31</v>
      </c>
      <c r="CH21" s="70">
        <v>148790.19999999998</v>
      </c>
      <c r="CI21" s="70">
        <v>139840.1</v>
      </c>
      <c r="CJ21" s="70">
        <v>142352.09999999998</v>
      </c>
      <c r="CK21" s="70">
        <v>100666.81999999999</v>
      </c>
      <c r="CL21" s="70">
        <v>77500.319999999992</v>
      </c>
      <c r="CM21" s="70">
        <v>74109.58</v>
      </c>
      <c r="CN21" s="70">
        <v>75927.17</v>
      </c>
      <c r="CO21" s="60">
        <v>0</v>
      </c>
      <c r="CP21" s="60">
        <v>0</v>
      </c>
      <c r="CQ21" s="60">
        <v>0</v>
      </c>
      <c r="CR21" s="60">
        <v>148790.20000000001</v>
      </c>
      <c r="CS21" s="60">
        <v>139840.1</v>
      </c>
      <c r="CT21" s="71">
        <v>142352.1</v>
      </c>
      <c r="CU21" s="71">
        <v>100629.2</v>
      </c>
    </row>
    <row r="22" spans="3:99" ht="13.15" customHeight="1" x14ac:dyDescent="0.25">
      <c r="C22" s="67"/>
      <c r="D22" s="49" t="s">
        <v>35</v>
      </c>
      <c r="E22" s="69">
        <f t="shared" ref="E22:K26" si="7">+CH22</f>
        <v>245320</v>
      </c>
      <c r="F22" s="69">
        <f t="shared" si="7"/>
        <v>236399.96</v>
      </c>
      <c r="G22" s="69">
        <f t="shared" si="7"/>
        <v>244540</v>
      </c>
      <c r="H22" s="69">
        <f t="shared" si="7"/>
        <v>216449</v>
      </c>
      <c r="I22" s="69">
        <f t="shared" si="7"/>
        <v>198458</v>
      </c>
      <c r="J22" s="69">
        <f t="shared" si="7"/>
        <v>202236</v>
      </c>
      <c r="K22" s="69">
        <f t="shared" si="7"/>
        <v>205112</v>
      </c>
      <c r="L22" s="69">
        <f t="shared" ref="L22:L33" si="8">+CP22</f>
        <v>0</v>
      </c>
      <c r="CG22" s="60" t="s">
        <v>36</v>
      </c>
      <c r="CH22" s="70">
        <v>245320</v>
      </c>
      <c r="CI22" s="70">
        <v>236399.96</v>
      </c>
      <c r="CJ22" s="70">
        <v>244540</v>
      </c>
      <c r="CK22" s="70">
        <v>216449</v>
      </c>
      <c r="CL22" s="70">
        <v>198458</v>
      </c>
      <c r="CM22" s="70">
        <v>202236</v>
      </c>
      <c r="CN22" s="70">
        <v>205112</v>
      </c>
      <c r="CO22" s="60">
        <v>0</v>
      </c>
      <c r="CP22" s="60">
        <v>0</v>
      </c>
      <c r="CQ22" s="60">
        <v>0</v>
      </c>
      <c r="CR22" s="60">
        <v>245320</v>
      </c>
      <c r="CS22" s="60">
        <v>236399</v>
      </c>
      <c r="CT22" s="71">
        <v>244540</v>
      </c>
      <c r="CU22" s="71">
        <v>216409</v>
      </c>
    </row>
    <row r="23" spans="3:99" ht="13.15" customHeight="1" x14ac:dyDescent="0.25">
      <c r="C23" s="67"/>
      <c r="D23" s="49" t="s">
        <v>37</v>
      </c>
      <c r="E23" s="69">
        <f t="shared" si="7"/>
        <v>103118.54000000001</v>
      </c>
      <c r="F23" s="69">
        <f t="shared" si="7"/>
        <v>103838.0039605958</v>
      </c>
      <c r="G23" s="69">
        <f t="shared" si="7"/>
        <v>103656.53000000001</v>
      </c>
      <c r="H23" s="69">
        <f t="shared" si="7"/>
        <v>95959.77</v>
      </c>
      <c r="I23" s="69">
        <f t="shared" si="7"/>
        <v>94595.17</v>
      </c>
      <c r="J23" s="69">
        <f t="shared" si="7"/>
        <v>94948.73</v>
      </c>
      <c r="K23" s="69">
        <f t="shared" si="7"/>
        <v>96955.540000000008</v>
      </c>
      <c r="L23" s="69">
        <f t="shared" si="8"/>
        <v>0</v>
      </c>
      <c r="CG23" s="60" t="s">
        <v>37</v>
      </c>
      <c r="CH23" s="70">
        <v>103118.54000000001</v>
      </c>
      <c r="CI23" s="70">
        <v>103838.0039605958</v>
      </c>
      <c r="CJ23" s="70">
        <v>103656.53000000001</v>
      </c>
      <c r="CK23" s="70">
        <v>95959.77</v>
      </c>
      <c r="CL23" s="70">
        <v>94595.17</v>
      </c>
      <c r="CM23" s="70">
        <v>94948.73</v>
      </c>
      <c r="CN23" s="70">
        <v>96955.540000000008</v>
      </c>
      <c r="CO23" s="60">
        <v>0</v>
      </c>
      <c r="CP23" s="60">
        <v>0</v>
      </c>
      <c r="CQ23" s="60">
        <v>0</v>
      </c>
      <c r="CR23" s="60">
        <v>103118.56</v>
      </c>
      <c r="CS23" s="60">
        <v>103837.92</v>
      </c>
      <c r="CT23" s="71">
        <v>99155.67</v>
      </c>
      <c r="CU23" s="71">
        <v>91164.59</v>
      </c>
    </row>
    <row r="24" spans="3:99" ht="13.15" customHeight="1" x14ac:dyDescent="0.25">
      <c r="C24" s="67"/>
      <c r="D24" s="49" t="s">
        <v>38</v>
      </c>
      <c r="E24" s="69">
        <f t="shared" si="7"/>
        <v>124140.7</v>
      </c>
      <c r="F24" s="69">
        <f t="shared" si="7"/>
        <v>133481.296</v>
      </c>
      <c r="G24" s="69">
        <f t="shared" si="7"/>
        <v>134405</v>
      </c>
      <c r="H24" s="69">
        <f t="shared" si="7"/>
        <v>120845.9</v>
      </c>
      <c r="I24" s="69">
        <f t="shared" si="7"/>
        <v>128813.15451129088</v>
      </c>
      <c r="J24" s="69">
        <f t="shared" si="7"/>
        <v>136316.29715624309</v>
      </c>
      <c r="K24" s="69">
        <f t="shared" si="7"/>
        <v>140362.99</v>
      </c>
      <c r="L24" s="69">
        <f t="shared" si="8"/>
        <v>0</v>
      </c>
      <c r="CG24" s="60" t="s">
        <v>39</v>
      </c>
      <c r="CH24" s="70">
        <v>124140.7</v>
      </c>
      <c r="CI24" s="70">
        <v>133481.296</v>
      </c>
      <c r="CJ24" s="70">
        <v>134405</v>
      </c>
      <c r="CK24" s="70">
        <v>120845.9</v>
      </c>
      <c r="CL24" s="70">
        <v>128813.15451129088</v>
      </c>
      <c r="CM24" s="70">
        <v>136316.29715624309</v>
      </c>
      <c r="CN24" s="70">
        <v>140362.99</v>
      </c>
      <c r="CO24" s="60">
        <v>0</v>
      </c>
      <c r="CP24" s="60">
        <v>0</v>
      </c>
      <c r="CQ24" s="60">
        <v>0</v>
      </c>
      <c r="CR24" s="60">
        <v>124140.7</v>
      </c>
      <c r="CS24" s="60">
        <v>133481.4</v>
      </c>
      <c r="CT24" s="71">
        <v>134321.3760444246</v>
      </c>
      <c r="CU24" s="71">
        <v>120627.66638775654</v>
      </c>
    </row>
    <row r="25" spans="3:99" ht="13.15" customHeight="1" x14ac:dyDescent="0.25">
      <c r="C25" s="67"/>
      <c r="D25" s="49" t="s">
        <v>40</v>
      </c>
      <c r="E25" s="69">
        <f t="shared" si="7"/>
        <v>109983.50348774971</v>
      </c>
      <c r="F25" s="69">
        <f t="shared" si="7"/>
        <v>113841.96</v>
      </c>
      <c r="G25" s="69">
        <f t="shared" si="7"/>
        <v>115114.15348774972</v>
      </c>
      <c r="H25" s="69">
        <f t="shared" si="7"/>
        <v>118966.26</v>
      </c>
      <c r="I25" s="69">
        <f t="shared" si="7"/>
        <v>113883.26000000001</v>
      </c>
      <c r="J25" s="69">
        <f t="shared" si="7"/>
        <v>113804.31000000001</v>
      </c>
      <c r="K25" s="69">
        <f t="shared" si="7"/>
        <v>114412.47</v>
      </c>
      <c r="L25" s="69">
        <f t="shared" si="8"/>
        <v>0</v>
      </c>
      <c r="CG25" s="60" t="s">
        <v>40</v>
      </c>
      <c r="CH25" s="70">
        <v>109983.50348774971</v>
      </c>
      <c r="CI25" s="70">
        <v>113841.96</v>
      </c>
      <c r="CJ25" s="70">
        <v>115114.15348774972</v>
      </c>
      <c r="CK25" s="70">
        <v>118966.26</v>
      </c>
      <c r="CL25" s="70">
        <v>113883.26000000001</v>
      </c>
      <c r="CM25" s="70">
        <v>113804.31000000001</v>
      </c>
      <c r="CN25" s="70">
        <v>114412.47</v>
      </c>
      <c r="CO25" s="60">
        <v>0</v>
      </c>
      <c r="CP25" s="60">
        <v>0</v>
      </c>
      <c r="CQ25" s="60">
        <v>0</v>
      </c>
      <c r="CR25" s="60">
        <v>109983.50348774971</v>
      </c>
      <c r="CS25" s="60">
        <v>113842.00348774969</v>
      </c>
      <c r="CT25" s="71">
        <v>115080.20348774971</v>
      </c>
      <c r="CU25" s="71">
        <v>122443.1830579307</v>
      </c>
    </row>
    <row r="26" spans="3:99" ht="13.15" customHeight="1" x14ac:dyDescent="0.25">
      <c r="C26" s="67"/>
      <c r="D26" s="49" t="s">
        <v>41</v>
      </c>
      <c r="E26" s="69">
        <f t="shared" si="7"/>
        <v>1190796.7271804649</v>
      </c>
      <c r="F26" s="69">
        <f t="shared" si="7"/>
        <v>1267653.8799999999</v>
      </c>
      <c r="G26" s="69">
        <f t="shared" si="7"/>
        <v>1226053.8651852948</v>
      </c>
      <c r="H26" s="69">
        <f t="shared" si="7"/>
        <v>1053303.52</v>
      </c>
      <c r="I26" s="69">
        <f t="shared" si="7"/>
        <v>1017164.73</v>
      </c>
      <c r="J26" s="69">
        <f t="shared" si="7"/>
        <v>1018377.45</v>
      </c>
      <c r="K26" s="69">
        <f t="shared" si="7"/>
        <v>1033318.26</v>
      </c>
      <c r="L26" s="69">
        <f t="shared" si="8"/>
        <v>0</v>
      </c>
      <c r="CG26" s="60" t="s">
        <v>42</v>
      </c>
      <c r="CH26" s="70">
        <v>1190796.7271804649</v>
      </c>
      <c r="CI26" s="70">
        <v>1267653.8799999999</v>
      </c>
      <c r="CJ26" s="70">
        <v>1226053.8651852948</v>
      </c>
      <c r="CK26" s="70">
        <v>1053303.52</v>
      </c>
      <c r="CL26" s="70">
        <v>1017164.73</v>
      </c>
      <c r="CM26" s="70">
        <v>1018377.45</v>
      </c>
      <c r="CN26" s="70">
        <v>1033318.26</v>
      </c>
      <c r="CO26" s="60">
        <v>0</v>
      </c>
      <c r="CP26" s="60">
        <v>0</v>
      </c>
      <c r="CQ26" s="60">
        <v>0</v>
      </c>
      <c r="CR26" s="60">
        <v>1190796.7871804647</v>
      </c>
      <c r="CS26" s="60">
        <v>1267654.0301926248</v>
      </c>
      <c r="CT26" s="71">
        <v>1219557.1730705844</v>
      </c>
      <c r="CU26" s="71">
        <v>1044073.1879856482</v>
      </c>
    </row>
    <row r="27" spans="3:99" ht="13.15" customHeight="1" x14ac:dyDescent="0.25">
      <c r="C27" s="67"/>
      <c r="D27" s="6" t="s">
        <v>43</v>
      </c>
      <c r="E27" s="73">
        <v>206174.71</v>
      </c>
      <c r="F27" s="73">
        <v>221853.94</v>
      </c>
      <c r="G27" s="73">
        <v>222381.68</v>
      </c>
      <c r="H27" s="73">
        <v>218554.21</v>
      </c>
      <c r="I27" s="73">
        <v>214577.84</v>
      </c>
      <c r="J27" s="73">
        <v>213330.2974095653</v>
      </c>
      <c r="K27" s="73">
        <v>213191.84999999998</v>
      </c>
      <c r="L27" s="69">
        <f t="shared" si="8"/>
        <v>0</v>
      </c>
      <c r="CG27" s="60" t="s">
        <v>43</v>
      </c>
      <c r="CH27" s="70">
        <v>206174.71</v>
      </c>
      <c r="CI27" s="70">
        <v>221853.94</v>
      </c>
      <c r="CJ27" s="70">
        <v>222381.68</v>
      </c>
      <c r="CK27" s="70">
        <v>218554.21</v>
      </c>
      <c r="CL27" s="70">
        <v>214577.84</v>
      </c>
      <c r="CM27" s="70">
        <v>213330.2974095653</v>
      </c>
      <c r="CN27" s="70">
        <v>213191.84999999998</v>
      </c>
      <c r="CO27" s="60">
        <v>0</v>
      </c>
      <c r="CP27" s="60">
        <v>0</v>
      </c>
      <c r="CQ27" s="60">
        <v>0</v>
      </c>
      <c r="CR27" s="60">
        <v>206174.7</v>
      </c>
      <c r="CS27" s="60">
        <v>221853.9</v>
      </c>
      <c r="CT27" s="71">
        <v>223104.2</v>
      </c>
      <c r="CU27" s="71">
        <v>212805.6</v>
      </c>
    </row>
    <row r="28" spans="3:99" ht="13.15" customHeight="1" x14ac:dyDescent="0.25">
      <c r="C28" s="67"/>
      <c r="D28" s="49" t="s">
        <v>44</v>
      </c>
      <c r="E28" s="69">
        <f t="shared" ref="E28:K33" si="9">+CH28</f>
        <v>288925.30218668969</v>
      </c>
      <c r="F28" s="69">
        <f t="shared" si="9"/>
        <v>317523.68</v>
      </c>
      <c r="G28" s="69">
        <f t="shared" si="9"/>
        <v>317215.83821462403</v>
      </c>
      <c r="H28" s="69">
        <f t="shared" si="9"/>
        <v>323027.91000000003</v>
      </c>
      <c r="I28" s="69">
        <f t="shared" si="9"/>
        <v>327583.32000000007</v>
      </c>
      <c r="J28" s="69">
        <f t="shared" si="9"/>
        <v>334150.63</v>
      </c>
      <c r="K28" s="69">
        <f t="shared" si="9"/>
        <v>341877.48999999993</v>
      </c>
      <c r="L28" s="69">
        <f t="shared" si="8"/>
        <v>0</v>
      </c>
      <c r="CG28" s="60" t="s">
        <v>44</v>
      </c>
      <c r="CH28" s="70">
        <v>288925.30218668969</v>
      </c>
      <c r="CI28" s="70">
        <v>317523.68</v>
      </c>
      <c r="CJ28" s="70">
        <v>317215.83821462403</v>
      </c>
      <c r="CK28" s="70">
        <v>323027.91000000003</v>
      </c>
      <c r="CL28" s="70">
        <v>327583.32000000007</v>
      </c>
      <c r="CM28" s="70">
        <v>334150.63</v>
      </c>
      <c r="CN28" s="70">
        <v>341877.48999999993</v>
      </c>
      <c r="CO28" s="60">
        <v>0</v>
      </c>
      <c r="CP28" s="60">
        <v>0</v>
      </c>
      <c r="CQ28" s="60">
        <v>0</v>
      </c>
      <c r="CR28" s="60">
        <v>288925.25218668964</v>
      </c>
      <c r="CS28" s="60">
        <v>317523.59999999998</v>
      </c>
      <c r="CT28" s="71">
        <v>319351.21821462404</v>
      </c>
      <c r="CU28" s="71">
        <v>324654.34236478095</v>
      </c>
    </row>
    <row r="29" spans="3:99" ht="13.15" customHeight="1" x14ac:dyDescent="0.25">
      <c r="C29" s="67"/>
      <c r="D29" s="49" t="s">
        <v>45</v>
      </c>
      <c r="E29" s="69">
        <f t="shared" si="9"/>
        <v>51485.9</v>
      </c>
      <c r="F29" s="69">
        <f t="shared" si="9"/>
        <v>54700.22</v>
      </c>
      <c r="G29" s="69">
        <f t="shared" si="9"/>
        <v>54152.32</v>
      </c>
      <c r="H29" s="69">
        <f t="shared" si="9"/>
        <v>51250.99</v>
      </c>
      <c r="I29" s="69">
        <f t="shared" si="9"/>
        <v>50298.77</v>
      </c>
      <c r="J29" s="69">
        <f t="shared" si="9"/>
        <v>51158.22</v>
      </c>
      <c r="K29" s="69">
        <f t="shared" si="9"/>
        <v>53536.33</v>
      </c>
      <c r="L29" s="69">
        <f t="shared" si="8"/>
        <v>0</v>
      </c>
      <c r="CG29" s="60" t="s">
        <v>45</v>
      </c>
      <c r="CH29" s="70">
        <v>51485.9</v>
      </c>
      <c r="CI29" s="70">
        <v>54700.22</v>
      </c>
      <c r="CJ29" s="70">
        <v>54152.32</v>
      </c>
      <c r="CK29" s="70">
        <v>51250.99</v>
      </c>
      <c r="CL29" s="70">
        <v>50298.77</v>
      </c>
      <c r="CM29" s="70">
        <v>51158.22</v>
      </c>
      <c r="CN29" s="70">
        <v>53536.33</v>
      </c>
      <c r="CO29" s="60">
        <v>0</v>
      </c>
      <c r="CP29" s="60">
        <v>0</v>
      </c>
      <c r="CQ29" s="60">
        <v>0</v>
      </c>
      <c r="CR29" s="60">
        <v>51485.73</v>
      </c>
      <c r="CS29" s="60">
        <v>54700.31</v>
      </c>
      <c r="CT29" s="71">
        <v>54233.47</v>
      </c>
      <c r="CU29" s="71">
        <v>50535.77</v>
      </c>
    </row>
    <row r="30" spans="3:99" ht="13.15" customHeight="1" x14ac:dyDescent="0.25">
      <c r="C30" s="67"/>
      <c r="D30" s="49" t="s">
        <v>46</v>
      </c>
      <c r="E30" s="69">
        <f t="shared" si="9"/>
        <v>175906.76</v>
      </c>
      <c r="F30" s="69">
        <f t="shared" si="9"/>
        <v>180421.04999999996</v>
      </c>
      <c r="G30" s="69">
        <f t="shared" si="9"/>
        <v>194860.47999999998</v>
      </c>
      <c r="H30" s="69">
        <f t="shared" si="9"/>
        <v>187197.07</v>
      </c>
      <c r="I30" s="69">
        <f t="shared" si="9"/>
        <v>181368.45</v>
      </c>
      <c r="J30" s="69">
        <f t="shared" si="9"/>
        <v>181284.04</v>
      </c>
      <c r="K30" s="69">
        <f t="shared" si="9"/>
        <v>185311.78</v>
      </c>
      <c r="L30" s="69">
        <f t="shared" si="8"/>
        <v>0</v>
      </c>
      <c r="CG30" s="60" t="s">
        <v>47</v>
      </c>
      <c r="CH30" s="70">
        <v>175906.76</v>
      </c>
      <c r="CI30" s="70">
        <v>180421.04999999996</v>
      </c>
      <c r="CJ30" s="70">
        <v>194860.47999999998</v>
      </c>
      <c r="CK30" s="70">
        <v>187197.07</v>
      </c>
      <c r="CL30" s="70">
        <v>181368.45</v>
      </c>
      <c r="CM30" s="70">
        <v>181284.04</v>
      </c>
      <c r="CN30" s="70">
        <v>185311.78</v>
      </c>
      <c r="CO30" s="60">
        <v>0</v>
      </c>
      <c r="CP30" s="60">
        <v>0</v>
      </c>
      <c r="CQ30" s="60">
        <v>0</v>
      </c>
      <c r="CR30" s="60">
        <v>170524.4</v>
      </c>
      <c r="CS30" s="60">
        <v>174343.27</v>
      </c>
      <c r="CT30" s="71">
        <v>188138.8</v>
      </c>
      <c r="CU30" s="71">
        <v>181578.3</v>
      </c>
    </row>
    <row r="31" spans="3:99" ht="13.15" customHeight="1" x14ac:dyDescent="0.25">
      <c r="C31" s="67"/>
      <c r="D31" s="49" t="s">
        <v>48</v>
      </c>
      <c r="E31" s="69">
        <f t="shared" si="9"/>
        <v>59310.039999999994</v>
      </c>
      <c r="F31" s="69">
        <f t="shared" si="9"/>
        <v>61961.59</v>
      </c>
      <c r="G31" s="69">
        <f t="shared" si="9"/>
        <v>66643.709999999992</v>
      </c>
      <c r="H31" s="69">
        <f t="shared" si="9"/>
        <v>67230.600000000006</v>
      </c>
      <c r="I31" s="69">
        <f t="shared" si="9"/>
        <v>65652.069999999992</v>
      </c>
      <c r="J31" s="69">
        <f t="shared" si="9"/>
        <v>65123.91</v>
      </c>
      <c r="K31" s="69">
        <f t="shared" si="9"/>
        <v>65172.92</v>
      </c>
      <c r="L31" s="69">
        <f t="shared" si="8"/>
        <v>0</v>
      </c>
      <c r="CG31" s="60" t="s">
        <v>48</v>
      </c>
      <c r="CH31" s="70">
        <v>59310.039999999994</v>
      </c>
      <c r="CI31" s="70">
        <v>61961.59</v>
      </c>
      <c r="CJ31" s="70">
        <v>66643.709999999992</v>
      </c>
      <c r="CK31" s="70">
        <v>67230.600000000006</v>
      </c>
      <c r="CL31" s="70">
        <v>65652.069999999992</v>
      </c>
      <c r="CM31" s="70">
        <v>65123.91</v>
      </c>
      <c r="CN31" s="70">
        <v>65172.92</v>
      </c>
      <c r="CO31" s="60">
        <v>0</v>
      </c>
      <c r="CP31" s="60">
        <v>0</v>
      </c>
      <c r="CQ31" s="60">
        <v>0</v>
      </c>
      <c r="CR31" s="60">
        <v>59310.1</v>
      </c>
      <c r="CS31" s="60">
        <v>61961.7</v>
      </c>
      <c r="CT31" s="71">
        <v>66633</v>
      </c>
      <c r="CU31" s="71">
        <v>66516.899999999994</v>
      </c>
    </row>
    <row r="32" spans="3:99" ht="13.15" customHeight="1" x14ac:dyDescent="0.25">
      <c r="C32" s="67"/>
      <c r="D32" s="32" t="s">
        <v>49</v>
      </c>
      <c r="E32" s="69">
        <f t="shared" si="9"/>
        <v>68479.27</v>
      </c>
      <c r="F32" s="69">
        <f t="shared" si="9"/>
        <v>69880.149999999994</v>
      </c>
      <c r="G32" s="69">
        <f t="shared" si="9"/>
        <v>74808.580000000016</v>
      </c>
      <c r="H32" s="69">
        <f t="shared" si="9"/>
        <v>74839.89</v>
      </c>
      <c r="I32" s="69">
        <f t="shared" si="9"/>
        <v>75319.16</v>
      </c>
      <c r="J32" s="69">
        <f t="shared" si="9"/>
        <v>76182.42</v>
      </c>
      <c r="K32" s="69">
        <f t="shared" si="9"/>
        <v>77304.58</v>
      </c>
      <c r="L32" s="69">
        <f t="shared" si="8"/>
        <v>0</v>
      </c>
      <c r="CG32" s="60" t="s">
        <v>50</v>
      </c>
      <c r="CH32" s="70">
        <v>68479.27</v>
      </c>
      <c r="CI32" s="70">
        <v>69880.149999999994</v>
      </c>
      <c r="CJ32" s="70">
        <v>74808.580000000016</v>
      </c>
      <c r="CK32" s="70">
        <v>74839.89</v>
      </c>
      <c r="CL32" s="70">
        <v>75319.16</v>
      </c>
      <c r="CM32" s="70">
        <v>76182.42</v>
      </c>
      <c r="CN32" s="70">
        <v>77304.58</v>
      </c>
      <c r="CO32" s="60">
        <v>0</v>
      </c>
      <c r="CP32" s="60">
        <v>0</v>
      </c>
      <c r="CQ32" s="60">
        <v>0</v>
      </c>
      <c r="CR32" s="60">
        <v>68479.3</v>
      </c>
      <c r="CS32" s="60">
        <v>69880.2</v>
      </c>
      <c r="CT32" s="71">
        <v>70912.899999999994</v>
      </c>
      <c r="CU32" s="71">
        <v>70036.600000000006</v>
      </c>
    </row>
    <row r="33" spans="3:99" ht="13.15" customHeight="1" x14ac:dyDescent="0.25">
      <c r="C33" s="67"/>
      <c r="D33" s="49" t="s">
        <v>51</v>
      </c>
      <c r="E33" s="69">
        <f t="shared" si="9"/>
        <v>80084.319999999992</v>
      </c>
      <c r="F33" s="69">
        <f t="shared" si="9"/>
        <v>80599.509999999995</v>
      </c>
      <c r="G33" s="69">
        <f t="shared" si="9"/>
        <v>75310.790000000008</v>
      </c>
      <c r="H33" s="69">
        <f t="shared" si="9"/>
        <v>75889.53</v>
      </c>
      <c r="I33" s="69">
        <f t="shared" si="9"/>
        <v>75790.039999999994</v>
      </c>
      <c r="J33" s="69">
        <f t="shared" si="9"/>
        <v>76343.39</v>
      </c>
      <c r="K33" s="69">
        <f t="shared" si="9"/>
        <v>78190.850000000006</v>
      </c>
      <c r="L33" s="69">
        <f t="shared" si="8"/>
        <v>0</v>
      </c>
      <c r="CG33" s="60" t="s">
        <v>52</v>
      </c>
      <c r="CH33" s="70">
        <v>80084.319999999992</v>
      </c>
      <c r="CI33" s="70">
        <v>80599.509999999995</v>
      </c>
      <c r="CJ33" s="70">
        <v>75310.790000000008</v>
      </c>
      <c r="CK33" s="70">
        <v>75889.53</v>
      </c>
      <c r="CL33" s="70">
        <v>75790.039999999994</v>
      </c>
      <c r="CM33" s="70">
        <v>76343.39</v>
      </c>
      <c r="CN33" s="70">
        <v>78190.850000000006</v>
      </c>
      <c r="CO33" s="60">
        <v>0</v>
      </c>
      <c r="CP33" s="60">
        <v>0</v>
      </c>
      <c r="CQ33" s="60">
        <v>0</v>
      </c>
      <c r="CR33" s="60">
        <v>85466.6</v>
      </c>
      <c r="CS33" s="60">
        <v>86677</v>
      </c>
      <c r="CT33" s="71">
        <v>80376.399999999994</v>
      </c>
      <c r="CU33" s="71">
        <v>76217.600000000006</v>
      </c>
    </row>
    <row r="34" spans="3:99" ht="13.15" customHeight="1" x14ac:dyDescent="0.25">
      <c r="C34" s="67"/>
      <c r="D34" s="49"/>
      <c r="E34" s="69"/>
      <c r="F34" s="74"/>
      <c r="G34" s="73"/>
      <c r="H34" s="73"/>
      <c r="CT34" s="71"/>
      <c r="CU34" s="71"/>
    </row>
    <row r="35" spans="3:99" ht="13.15" customHeight="1" x14ac:dyDescent="0.25">
      <c r="C35" s="75" t="s">
        <v>53</v>
      </c>
      <c r="D35" s="49"/>
      <c r="E35" s="72">
        <f t="shared" ref="E35:I35" si="10">SUM(E19+E13)</f>
        <v>2998066.5349099478</v>
      </c>
      <c r="F35" s="72">
        <f t="shared" si="10"/>
        <v>3134157.3799605952</v>
      </c>
      <c r="G35" s="72">
        <f t="shared" si="10"/>
        <v>3120478.4347715667</v>
      </c>
      <c r="H35" s="72">
        <f t="shared" si="10"/>
        <v>2854052.6</v>
      </c>
      <c r="I35" s="72">
        <f t="shared" si="10"/>
        <v>2764331.7445112914</v>
      </c>
      <c r="J35" s="72">
        <v>2779605</v>
      </c>
      <c r="K35" s="72">
        <f t="shared" ref="K35" si="11">SUM(K19+K13)</f>
        <v>2824429.4099999997</v>
      </c>
      <c r="L35" s="72">
        <f>SUM(J19+J13)</f>
        <v>2779605.2545658085</v>
      </c>
      <c r="CT35" s="71"/>
      <c r="CU35" s="71"/>
    </row>
    <row r="36" spans="3:99" ht="8.25" customHeight="1" x14ac:dyDescent="0.25">
      <c r="C36" s="75"/>
      <c r="D36" s="49"/>
      <c r="E36" s="72"/>
      <c r="F36" s="72"/>
      <c r="G36" s="72"/>
      <c r="H36" s="72"/>
      <c r="CT36" s="71"/>
      <c r="CU36" s="71"/>
    </row>
    <row r="37" spans="3:99" ht="13.15" customHeight="1" x14ac:dyDescent="0.25">
      <c r="C37" s="160" t="s">
        <v>54</v>
      </c>
      <c r="D37" s="160"/>
      <c r="E37" s="69">
        <f>+CH37</f>
        <v>469852.42296976992</v>
      </c>
      <c r="F37" s="69">
        <f>+CI37</f>
        <v>497100.3781519765</v>
      </c>
      <c r="G37" s="69">
        <f>+CJ37</f>
        <v>489977.25884518865</v>
      </c>
      <c r="H37" s="69">
        <f>+CK37</f>
        <v>389227.95329255209</v>
      </c>
      <c r="I37" s="69">
        <f>+CL37</f>
        <v>365332.03196136799</v>
      </c>
      <c r="J37" s="73">
        <v>359532</v>
      </c>
      <c r="K37" s="69">
        <f>+CN37</f>
        <v>369956.87</v>
      </c>
      <c r="L37" s="69">
        <f>+CM37</f>
        <v>359532.24</v>
      </c>
      <c r="CG37" s="60" t="s">
        <v>55</v>
      </c>
      <c r="CH37" s="60">
        <v>469852.42296976992</v>
      </c>
      <c r="CI37" s="60">
        <v>497100.3781519765</v>
      </c>
      <c r="CJ37" s="60">
        <v>489977.25884518865</v>
      </c>
      <c r="CK37" s="60">
        <v>389227.95329255209</v>
      </c>
      <c r="CL37" s="60">
        <v>365332.03196136799</v>
      </c>
      <c r="CM37" s="60">
        <v>359532.24</v>
      </c>
      <c r="CN37" s="60">
        <v>369956.87</v>
      </c>
      <c r="CO37" s="60">
        <v>0</v>
      </c>
      <c r="CP37" s="60">
        <v>0</v>
      </c>
      <c r="CQ37" s="60">
        <v>0</v>
      </c>
      <c r="CR37" s="60">
        <v>469852.42296976992</v>
      </c>
      <c r="CS37" s="60">
        <v>497100.3781519765</v>
      </c>
      <c r="CT37" s="71">
        <v>487546.10572409001</v>
      </c>
      <c r="CU37" s="71">
        <v>391760.18255942111</v>
      </c>
    </row>
    <row r="38" spans="3:99" ht="8.25" customHeight="1" x14ac:dyDescent="0.25">
      <c r="C38" s="76"/>
      <c r="D38" s="76"/>
      <c r="E38" s="77"/>
      <c r="F38" s="77"/>
      <c r="G38" s="77"/>
      <c r="H38" s="77"/>
      <c r="CT38" s="71"/>
      <c r="CU38" s="71"/>
    </row>
    <row r="39" spans="3:99" ht="13.15" customHeight="1" x14ac:dyDescent="0.25">
      <c r="C39" s="161" t="s">
        <v>56</v>
      </c>
      <c r="D39" s="161"/>
      <c r="E39" s="78">
        <f t="shared" ref="E39:I39" si="12">E35-E37</f>
        <v>2528214.1119401781</v>
      </c>
      <c r="F39" s="78">
        <f t="shared" si="12"/>
        <v>2637057.0018086187</v>
      </c>
      <c r="G39" s="78">
        <f t="shared" si="12"/>
        <v>2630501.175926378</v>
      </c>
      <c r="H39" s="78">
        <f t="shared" si="12"/>
        <v>2464824.6467074482</v>
      </c>
      <c r="I39" s="78">
        <f t="shared" si="12"/>
        <v>2398999.7125499235</v>
      </c>
      <c r="J39" s="79">
        <v>2420073</v>
      </c>
      <c r="K39" s="78">
        <f t="shared" ref="K39" si="13">K35-K37</f>
        <v>2454472.5399999996</v>
      </c>
      <c r="L39" s="78">
        <f>L35-L37</f>
        <v>2420073.0145658087</v>
      </c>
      <c r="CG39" s="60" t="s">
        <v>57</v>
      </c>
      <c r="CH39" s="60">
        <v>2448880.6312721935</v>
      </c>
      <c r="CI39" s="60">
        <v>2637056.0870409063</v>
      </c>
      <c r="CJ39" s="60">
        <v>2667441.9056728259</v>
      </c>
      <c r="CK39" s="60">
        <v>2541559.3193617784</v>
      </c>
      <c r="CO39" s="60">
        <v>0</v>
      </c>
      <c r="CP39" s="60">
        <v>0</v>
      </c>
      <c r="CQ39" s="60">
        <v>0</v>
      </c>
      <c r="CR39" s="60">
        <v>2528188.9349555857</v>
      </c>
      <c r="CS39" s="60">
        <v>2637056.0593581856</v>
      </c>
      <c r="CT39" s="71">
        <v>2617540.6629771907</v>
      </c>
      <c r="CU39" s="71">
        <v>2433963.9034950389</v>
      </c>
    </row>
    <row r="40" spans="3:99" x14ac:dyDescent="0.25">
      <c r="CT40" s="71"/>
      <c r="CU40" s="71"/>
    </row>
    <row r="41" spans="3:99" x14ac:dyDescent="0.25">
      <c r="C41" s="162" t="s">
        <v>58</v>
      </c>
      <c r="D41" s="163"/>
      <c r="CG41" s="60" t="s">
        <v>59</v>
      </c>
      <c r="CH41" s="60">
        <v>232456.0346304469</v>
      </c>
      <c r="CI41" s="60">
        <v>210922.94275497508</v>
      </c>
      <c r="CJ41" s="60">
        <v>207300.11439998497</v>
      </c>
      <c r="CK41" s="60">
        <v>168641.22981912826</v>
      </c>
      <c r="CO41" s="60" t="e">
        <v>#REF!</v>
      </c>
      <c r="CP41" s="60" t="e">
        <v>#REF!</v>
      </c>
      <c r="CQ41" s="60" t="e">
        <v>#REF!</v>
      </c>
      <c r="CR41" s="60">
        <v>232456.0346304469</v>
      </c>
      <c r="CS41" s="60">
        <v>210922.94275497508</v>
      </c>
      <c r="CT41" s="71">
        <v>207300.11439998497</v>
      </c>
      <c r="CU41" s="71">
        <v>167899.93226512262</v>
      </c>
    </row>
    <row r="42" spans="3:99" x14ac:dyDescent="0.25">
      <c r="D42" s="5"/>
      <c r="CT42" s="71"/>
      <c r="CU42" s="71"/>
    </row>
    <row r="70" spans="2:11" ht="9" customHeight="1" x14ac:dyDescent="0.25">
      <c r="B70" s="52"/>
      <c r="C70" s="52"/>
      <c r="D70" s="53"/>
      <c r="E70" s="53"/>
      <c r="F70" s="53"/>
      <c r="G70" s="53"/>
      <c r="H70" s="53"/>
      <c r="I70" s="53"/>
      <c r="J70" s="53"/>
    </row>
    <row r="71" spans="2:11" x14ac:dyDescent="0.25">
      <c r="B71" s="164"/>
      <c r="C71" s="164"/>
      <c r="D71" s="164"/>
      <c r="E71" s="164"/>
      <c r="F71" s="164"/>
      <c r="G71" s="164"/>
      <c r="H71" s="164"/>
      <c r="I71" s="164"/>
      <c r="J71" s="80"/>
      <c r="K71" s="80"/>
    </row>
    <row r="209" spans="2:99" s="60" customFormat="1" x14ac:dyDescent="0.25">
      <c r="B209" s="9"/>
      <c r="C209" s="9"/>
      <c r="F209" s="60">
        <v>200744.90382978725</v>
      </c>
      <c r="G209" s="60">
        <v>198305.3</v>
      </c>
      <c r="H209" s="60">
        <v>154419.1</v>
      </c>
      <c r="I209" s="60">
        <v>125617.4</v>
      </c>
      <c r="CG209" s="60" t="s">
        <v>60</v>
      </c>
      <c r="CH209" s="60">
        <v>2760670.2865706235</v>
      </c>
      <c r="CI209" s="60">
        <v>2847979.9445635937</v>
      </c>
      <c r="CJ209" s="60">
        <v>2837801.2903263629</v>
      </c>
      <c r="CK209" s="60">
        <v>2633465.8765265765</v>
      </c>
      <c r="CO209" s="60" t="e">
        <v>#REF!</v>
      </c>
      <c r="CP209" s="60" t="e">
        <v>#REF!</v>
      </c>
      <c r="CQ209" s="60" t="e">
        <v>#REF!</v>
      </c>
      <c r="CR209" s="60">
        <v>2760644.9695860324</v>
      </c>
      <c r="CS209" s="60">
        <v>2847979.0021131607</v>
      </c>
      <c r="CT209" s="71">
        <v>2824840.7773771756</v>
      </c>
      <c r="CU209" s="71">
        <v>2601863.8357601613</v>
      </c>
    </row>
    <row r="210" spans="2:99" s="60" customFormat="1" x14ac:dyDescent="0.25">
      <c r="B210" s="9"/>
      <c r="C210" s="9"/>
      <c r="F210" s="60">
        <v>7649.8038297872345</v>
      </c>
      <c r="G210" s="60">
        <v>8069.1999999999989</v>
      </c>
      <c r="H210" s="60">
        <v>8893.7000000000007</v>
      </c>
      <c r="I210" s="60">
        <v>8725.5</v>
      </c>
    </row>
    <row r="211" spans="2:99" s="60" customFormat="1" x14ac:dyDescent="0.25">
      <c r="B211" s="9"/>
      <c r="C211" s="9"/>
      <c r="F211" s="60">
        <v>29576.9</v>
      </c>
      <c r="G211" s="60">
        <v>21355.9</v>
      </c>
      <c r="H211" s="60">
        <v>20321.2</v>
      </c>
      <c r="I211" s="60">
        <v>18263.599999999999</v>
      </c>
    </row>
    <row r="212" spans="2:99" s="60" customFormat="1" x14ac:dyDescent="0.25">
      <c r="B212" s="9"/>
      <c r="C212" s="9"/>
      <c r="F212" s="60">
        <v>23678.1</v>
      </c>
      <c r="G212" s="60">
        <v>26528.100000000006</v>
      </c>
      <c r="H212" s="60">
        <v>24537.4</v>
      </c>
      <c r="I212" s="60">
        <v>21813.5</v>
      </c>
    </row>
    <row r="213" spans="2:99" s="60" customFormat="1" x14ac:dyDescent="0.25">
      <c r="B213" s="9"/>
      <c r="C213" s="9"/>
      <c r="F213" s="60">
        <v>139840.1</v>
      </c>
      <c r="G213" s="60">
        <v>142352.09999999998</v>
      </c>
      <c r="H213" s="60">
        <v>100666.8</v>
      </c>
      <c r="I213" s="60">
        <v>76814.8</v>
      </c>
    </row>
    <row r="214" spans="2:99" s="60" customFormat="1" x14ac:dyDescent="0.25">
      <c r="B214" s="9"/>
      <c r="C214" s="9"/>
    </row>
    <row r="215" spans="2:99" s="60" customFormat="1" x14ac:dyDescent="0.25">
      <c r="B215" s="9"/>
      <c r="C215" s="9"/>
      <c r="F215" s="60">
        <v>2933412.8636803748</v>
      </c>
      <c r="G215" s="60">
        <v>2919419.1041494804</v>
      </c>
      <c r="H215" s="60">
        <v>2680495.6562583437</v>
      </c>
      <c r="I215" s="60">
        <v>2602713.6</v>
      </c>
    </row>
    <row r="216" spans="2:99" s="60" customFormat="1" x14ac:dyDescent="0.25">
      <c r="B216" s="9"/>
      <c r="C216" s="9"/>
      <c r="F216" s="60">
        <v>57083</v>
      </c>
      <c r="G216" s="60">
        <v>58318.157883898013</v>
      </c>
      <c r="H216" s="60">
        <v>59303.046258343653</v>
      </c>
      <c r="I216" s="60">
        <v>58928.800000000003</v>
      </c>
    </row>
    <row r="217" spans="2:99" s="60" customFormat="1" x14ac:dyDescent="0.25">
      <c r="B217" s="9"/>
      <c r="C217" s="9"/>
      <c r="F217" s="60">
        <v>34174.199999999997</v>
      </c>
      <c r="G217" s="60">
        <v>34098.800000000003</v>
      </c>
      <c r="H217" s="60">
        <v>36043.800000000003</v>
      </c>
      <c r="I217" s="60">
        <v>34598.5</v>
      </c>
    </row>
    <row r="218" spans="2:99" s="60" customFormat="1" x14ac:dyDescent="0.25">
      <c r="B218" s="9"/>
      <c r="C218" s="9"/>
      <c r="F218" s="60">
        <v>236399.96</v>
      </c>
      <c r="G218" s="60">
        <v>244540</v>
      </c>
      <c r="H218" s="60">
        <v>216449</v>
      </c>
      <c r="I218" s="60">
        <v>199140</v>
      </c>
    </row>
    <row r="219" spans="2:99" s="60" customFormat="1" x14ac:dyDescent="0.25">
      <c r="B219" s="9"/>
      <c r="C219" s="9"/>
      <c r="F219" s="60">
        <v>103837.93</v>
      </c>
      <c r="G219" s="60">
        <v>102579.73</v>
      </c>
      <c r="H219" s="60">
        <v>94789.68</v>
      </c>
      <c r="I219" s="60">
        <v>91409.47</v>
      </c>
    </row>
    <row r="220" spans="2:99" s="60" customFormat="1" x14ac:dyDescent="0.25">
      <c r="B220" s="9"/>
      <c r="C220" s="9"/>
      <c r="F220" s="60">
        <v>133481.4</v>
      </c>
      <c r="G220" s="60">
        <v>134321.4</v>
      </c>
      <c r="H220" s="60">
        <v>120627.7</v>
      </c>
      <c r="I220" s="60">
        <v>128963</v>
      </c>
    </row>
    <row r="221" spans="2:99" s="60" customFormat="1" x14ac:dyDescent="0.25">
      <c r="B221" s="9"/>
      <c r="C221" s="9"/>
      <c r="F221" s="60">
        <v>113842.00348774969</v>
      </c>
      <c r="G221" s="60">
        <v>115106.70348774971</v>
      </c>
      <c r="H221" s="60">
        <v>118878.90000000001</v>
      </c>
      <c r="I221" s="60">
        <v>117833.2</v>
      </c>
    </row>
    <row r="222" spans="2:99" s="60" customFormat="1" x14ac:dyDescent="0.25">
      <c r="B222" s="9"/>
      <c r="C222" s="9"/>
      <c r="F222" s="60">
        <v>1267654.0401926248</v>
      </c>
      <c r="G222" s="60">
        <v>1225931.8845632086</v>
      </c>
      <c r="H222" s="60">
        <v>1043660.3900000001</v>
      </c>
      <c r="I222" s="60">
        <v>993773.75</v>
      </c>
    </row>
    <row r="223" spans="2:99" s="60" customFormat="1" x14ac:dyDescent="0.25">
      <c r="B223" s="9"/>
      <c r="C223" s="9"/>
      <c r="F223" s="60">
        <v>221853.96000000002</v>
      </c>
      <c r="G223" s="60">
        <v>221536.14</v>
      </c>
      <c r="H223" s="60">
        <v>213219.15</v>
      </c>
      <c r="I223" s="60">
        <v>206768.55999999997</v>
      </c>
    </row>
    <row r="224" spans="2:99" s="60" customFormat="1" x14ac:dyDescent="0.25">
      <c r="B224" s="9"/>
      <c r="C224" s="9"/>
      <c r="F224" s="60">
        <v>317523.68</v>
      </c>
      <c r="G224" s="60">
        <v>317215.88821462402</v>
      </c>
      <c r="H224" s="60">
        <v>323018.94000000006</v>
      </c>
      <c r="I224" s="60">
        <v>327955.70000000007</v>
      </c>
    </row>
    <row r="225" spans="2:10" s="60" customFormat="1" x14ac:dyDescent="0.25">
      <c r="B225" s="9"/>
      <c r="C225" s="9"/>
      <c r="F225" s="60">
        <v>54700.15</v>
      </c>
      <c r="G225" s="60">
        <v>54152.32</v>
      </c>
      <c r="H225" s="60">
        <v>51228.119999999995</v>
      </c>
      <c r="I225" s="60">
        <v>49525.11</v>
      </c>
    </row>
    <row r="226" spans="2:10" s="60" customFormat="1" x14ac:dyDescent="0.25">
      <c r="B226" s="9"/>
      <c r="C226" s="9"/>
      <c r="F226" s="60">
        <v>174343.74999999997</v>
      </c>
      <c r="G226" s="60">
        <v>188181.83</v>
      </c>
      <c r="H226" s="60">
        <v>181661.02</v>
      </c>
      <c r="I226" s="60">
        <v>174900.36</v>
      </c>
    </row>
    <row r="227" spans="2:10" s="60" customFormat="1" x14ac:dyDescent="0.25">
      <c r="B227" s="9"/>
      <c r="C227" s="9"/>
      <c r="F227" s="60">
        <v>61961.649999999994</v>
      </c>
      <c r="G227" s="60">
        <v>66641.329999999987</v>
      </c>
      <c r="H227" s="60">
        <v>66877.5</v>
      </c>
      <c r="I227" s="60">
        <v>65498.490000000005</v>
      </c>
    </row>
    <row r="228" spans="2:10" s="60" customFormat="1" x14ac:dyDescent="0.25">
      <c r="B228" s="9"/>
      <c r="C228" s="9"/>
      <c r="F228" s="60">
        <v>69880.179999999993</v>
      </c>
      <c r="G228" s="60">
        <v>74831.23000000001</v>
      </c>
      <c r="H228" s="60">
        <v>74663.900000000009</v>
      </c>
      <c r="I228" s="60">
        <v>74526.73000000001</v>
      </c>
    </row>
    <row r="229" spans="2:10" s="60" customFormat="1" x14ac:dyDescent="0.25">
      <c r="B229" s="9"/>
      <c r="C229" s="9"/>
      <c r="F229" s="60">
        <v>86676.959999999992</v>
      </c>
      <c r="G229" s="60">
        <v>81963.69</v>
      </c>
      <c r="H229" s="60">
        <v>80074.509999999995</v>
      </c>
      <c r="I229" s="60">
        <v>78891.929999999993</v>
      </c>
    </row>
    <row r="230" spans="2:10" s="60" customFormat="1" x14ac:dyDescent="0.25">
      <c r="B230" s="9"/>
      <c r="C230" s="9"/>
    </row>
    <row r="231" spans="2:10" s="60" customFormat="1" x14ac:dyDescent="0.25">
      <c r="B231" s="9"/>
      <c r="C231" s="9"/>
      <c r="F231" s="60">
        <v>3134157.7675101622</v>
      </c>
      <c r="G231" s="60">
        <v>3117724.4041494802</v>
      </c>
      <c r="H231" s="60">
        <v>2834914.7562583438</v>
      </c>
      <c r="I231" s="60">
        <v>2728331</v>
      </c>
    </row>
    <row r="232" spans="2:10" s="60" customFormat="1" x14ac:dyDescent="0.25">
      <c r="B232" s="9"/>
      <c r="C232" s="9"/>
    </row>
    <row r="233" spans="2:10" s="60" customFormat="1" x14ac:dyDescent="0.25">
      <c r="B233" s="9"/>
      <c r="C233" s="9"/>
      <c r="F233" s="60">
        <v>497100.3781519765</v>
      </c>
      <c r="G233" s="60">
        <v>489943.10572409001</v>
      </c>
      <c r="H233" s="60">
        <v>389267.14329255209</v>
      </c>
      <c r="I233" s="60">
        <v>365388.51196136774</v>
      </c>
    </row>
    <row r="234" spans="2:10" s="60" customFormat="1" x14ac:dyDescent="0.25">
      <c r="B234" s="9"/>
      <c r="C234" s="9"/>
    </row>
    <row r="235" spans="2:10" s="60" customFormat="1" x14ac:dyDescent="0.25">
      <c r="B235" s="54"/>
      <c r="C235" s="54"/>
      <c r="D235" s="81"/>
      <c r="E235" s="81"/>
      <c r="F235" s="81">
        <v>2637057.3893581857</v>
      </c>
      <c r="G235" s="81">
        <v>2627781.2984253904</v>
      </c>
      <c r="H235" s="81">
        <v>2445647.6129657915</v>
      </c>
      <c r="I235" s="81">
        <v>2362942.4880386321</v>
      </c>
      <c r="J235" s="81"/>
    </row>
  </sheetData>
  <mergeCells count="10">
    <mergeCell ref="B71:I71"/>
    <mergeCell ref="D11:E11"/>
    <mergeCell ref="C12:D12"/>
    <mergeCell ref="C13:D13"/>
    <mergeCell ref="C19:D19"/>
    <mergeCell ref="C9:K9"/>
    <mergeCell ref="C8:K8"/>
    <mergeCell ref="C37:D37"/>
    <mergeCell ref="C39:D39"/>
    <mergeCell ref="C41:D41"/>
  </mergeCells>
  <pageMargins left="0.7" right="0.7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62"/>
  <sheetViews>
    <sheetView zoomScaleNormal="100" zoomScaleSheetLayoutView="40" workbookViewId="0">
      <selection activeCell="K4" sqref="K4"/>
    </sheetView>
  </sheetViews>
  <sheetFormatPr defaultRowHeight="15" x14ac:dyDescent="0.25"/>
  <cols>
    <col min="1" max="1" width="9.140625" style="6"/>
    <col min="2" max="2" width="7.7109375" style="5" customWidth="1"/>
    <col min="3" max="3" width="2.5703125" style="5" customWidth="1"/>
    <col min="4" max="4" width="44.42578125" style="6" customWidth="1"/>
    <col min="5" max="12" width="12.5703125" style="6" customWidth="1"/>
    <col min="13" max="81" width="9.140625" style="6"/>
    <col min="82" max="82" width="31.140625" style="9" customWidth="1"/>
    <col min="83" max="84" width="11.42578125" style="9" customWidth="1"/>
    <col min="85" max="85" width="13" style="9" bestFit="1" customWidth="1"/>
    <col min="86" max="87" width="12.85546875" style="9" bestFit="1" customWidth="1"/>
    <col min="88" max="89" width="12.85546875" style="9" customWidth="1"/>
    <col min="90" max="90" width="9.140625" style="9"/>
    <col min="91" max="260" width="9.140625" style="6"/>
    <col min="261" max="261" width="7.7109375" style="6" customWidth="1"/>
    <col min="262" max="262" width="2.5703125" style="6" customWidth="1"/>
    <col min="263" max="263" width="40.42578125" style="6" customWidth="1"/>
    <col min="264" max="265" width="10.28515625" style="6" customWidth="1"/>
    <col min="266" max="266" width="12" style="6" customWidth="1"/>
    <col min="267" max="268" width="10.28515625" style="6" customWidth="1"/>
    <col min="269" max="269" width="5" style="6" customWidth="1"/>
    <col min="270" max="270" width="10.42578125" style="6" customWidth="1"/>
    <col min="271" max="271" width="31.140625" style="6" customWidth="1"/>
    <col min="272" max="273" width="11.42578125" style="6" customWidth="1"/>
    <col min="274" max="274" width="13" style="6" bestFit="1" customWidth="1"/>
    <col min="275" max="276" width="12.85546875" style="6" bestFit="1" customWidth="1"/>
    <col min="277" max="516" width="9.140625" style="6"/>
    <col min="517" max="517" width="7.7109375" style="6" customWidth="1"/>
    <col min="518" max="518" width="2.5703125" style="6" customWidth="1"/>
    <col min="519" max="519" width="40.42578125" style="6" customWidth="1"/>
    <col min="520" max="521" width="10.28515625" style="6" customWidth="1"/>
    <col min="522" max="522" width="12" style="6" customWidth="1"/>
    <col min="523" max="524" width="10.28515625" style="6" customWidth="1"/>
    <col min="525" max="525" width="5" style="6" customWidth="1"/>
    <col min="526" max="526" width="10.42578125" style="6" customWidth="1"/>
    <col min="527" max="527" width="31.140625" style="6" customWidth="1"/>
    <col min="528" max="529" width="11.42578125" style="6" customWidth="1"/>
    <col min="530" max="530" width="13" style="6" bestFit="1" customWidth="1"/>
    <col min="531" max="532" width="12.85546875" style="6" bestFit="1" customWidth="1"/>
    <col min="533" max="772" width="9.140625" style="6"/>
    <col min="773" max="773" width="7.7109375" style="6" customWidth="1"/>
    <col min="774" max="774" width="2.5703125" style="6" customWidth="1"/>
    <col min="775" max="775" width="40.42578125" style="6" customWidth="1"/>
    <col min="776" max="777" width="10.28515625" style="6" customWidth="1"/>
    <col min="778" max="778" width="12" style="6" customWidth="1"/>
    <col min="779" max="780" width="10.28515625" style="6" customWidth="1"/>
    <col min="781" max="781" width="5" style="6" customWidth="1"/>
    <col min="782" max="782" width="10.42578125" style="6" customWidth="1"/>
    <col min="783" max="783" width="31.140625" style="6" customWidth="1"/>
    <col min="784" max="785" width="11.42578125" style="6" customWidth="1"/>
    <col min="786" max="786" width="13" style="6" bestFit="1" customWidth="1"/>
    <col min="787" max="788" width="12.85546875" style="6" bestFit="1" customWidth="1"/>
    <col min="789" max="1028" width="9.140625" style="6"/>
    <col min="1029" max="1029" width="7.7109375" style="6" customWidth="1"/>
    <col min="1030" max="1030" width="2.5703125" style="6" customWidth="1"/>
    <col min="1031" max="1031" width="40.42578125" style="6" customWidth="1"/>
    <col min="1032" max="1033" width="10.28515625" style="6" customWidth="1"/>
    <col min="1034" max="1034" width="12" style="6" customWidth="1"/>
    <col min="1035" max="1036" width="10.28515625" style="6" customWidth="1"/>
    <col min="1037" max="1037" width="5" style="6" customWidth="1"/>
    <col min="1038" max="1038" width="10.42578125" style="6" customWidth="1"/>
    <col min="1039" max="1039" width="31.140625" style="6" customWidth="1"/>
    <col min="1040" max="1041" width="11.42578125" style="6" customWidth="1"/>
    <col min="1042" max="1042" width="13" style="6" bestFit="1" customWidth="1"/>
    <col min="1043" max="1044" width="12.85546875" style="6" bestFit="1" customWidth="1"/>
    <col min="1045" max="1284" width="9.140625" style="6"/>
    <col min="1285" max="1285" width="7.7109375" style="6" customWidth="1"/>
    <col min="1286" max="1286" width="2.5703125" style="6" customWidth="1"/>
    <col min="1287" max="1287" width="40.42578125" style="6" customWidth="1"/>
    <col min="1288" max="1289" width="10.28515625" style="6" customWidth="1"/>
    <col min="1290" max="1290" width="12" style="6" customWidth="1"/>
    <col min="1291" max="1292" width="10.28515625" style="6" customWidth="1"/>
    <col min="1293" max="1293" width="5" style="6" customWidth="1"/>
    <col min="1294" max="1294" width="10.42578125" style="6" customWidth="1"/>
    <col min="1295" max="1295" width="31.140625" style="6" customWidth="1"/>
    <col min="1296" max="1297" width="11.42578125" style="6" customWidth="1"/>
    <col min="1298" max="1298" width="13" style="6" bestFit="1" customWidth="1"/>
    <col min="1299" max="1300" width="12.85546875" style="6" bestFit="1" customWidth="1"/>
    <col min="1301" max="1540" width="9.140625" style="6"/>
    <col min="1541" max="1541" width="7.7109375" style="6" customWidth="1"/>
    <col min="1542" max="1542" width="2.5703125" style="6" customWidth="1"/>
    <col min="1543" max="1543" width="40.42578125" style="6" customWidth="1"/>
    <col min="1544" max="1545" width="10.28515625" style="6" customWidth="1"/>
    <col min="1546" max="1546" width="12" style="6" customWidth="1"/>
    <col min="1547" max="1548" width="10.28515625" style="6" customWidth="1"/>
    <col min="1549" max="1549" width="5" style="6" customWidth="1"/>
    <col min="1550" max="1550" width="10.42578125" style="6" customWidth="1"/>
    <col min="1551" max="1551" width="31.140625" style="6" customWidth="1"/>
    <col min="1552" max="1553" width="11.42578125" style="6" customWidth="1"/>
    <col min="1554" max="1554" width="13" style="6" bestFit="1" customWidth="1"/>
    <col min="1555" max="1556" width="12.85546875" style="6" bestFit="1" customWidth="1"/>
    <col min="1557" max="1796" width="9.140625" style="6"/>
    <col min="1797" max="1797" width="7.7109375" style="6" customWidth="1"/>
    <col min="1798" max="1798" width="2.5703125" style="6" customWidth="1"/>
    <col min="1799" max="1799" width="40.42578125" style="6" customWidth="1"/>
    <col min="1800" max="1801" width="10.28515625" style="6" customWidth="1"/>
    <col min="1802" max="1802" width="12" style="6" customWidth="1"/>
    <col min="1803" max="1804" width="10.28515625" style="6" customWidth="1"/>
    <col min="1805" max="1805" width="5" style="6" customWidth="1"/>
    <col min="1806" max="1806" width="10.42578125" style="6" customWidth="1"/>
    <col min="1807" max="1807" width="31.140625" style="6" customWidth="1"/>
    <col min="1808" max="1809" width="11.42578125" style="6" customWidth="1"/>
    <col min="1810" max="1810" width="13" style="6" bestFit="1" customWidth="1"/>
    <col min="1811" max="1812" width="12.85546875" style="6" bestFit="1" customWidth="1"/>
    <col min="1813" max="2052" width="9.140625" style="6"/>
    <col min="2053" max="2053" width="7.7109375" style="6" customWidth="1"/>
    <col min="2054" max="2054" width="2.5703125" style="6" customWidth="1"/>
    <col min="2055" max="2055" width="40.42578125" style="6" customWidth="1"/>
    <col min="2056" max="2057" width="10.28515625" style="6" customWidth="1"/>
    <col min="2058" max="2058" width="12" style="6" customWidth="1"/>
    <col min="2059" max="2060" width="10.28515625" style="6" customWidth="1"/>
    <col min="2061" max="2061" width="5" style="6" customWidth="1"/>
    <col min="2062" max="2062" width="10.42578125" style="6" customWidth="1"/>
    <col min="2063" max="2063" width="31.140625" style="6" customWidth="1"/>
    <col min="2064" max="2065" width="11.42578125" style="6" customWidth="1"/>
    <col min="2066" max="2066" width="13" style="6" bestFit="1" customWidth="1"/>
    <col min="2067" max="2068" width="12.85546875" style="6" bestFit="1" customWidth="1"/>
    <col min="2069" max="2308" width="9.140625" style="6"/>
    <col min="2309" max="2309" width="7.7109375" style="6" customWidth="1"/>
    <col min="2310" max="2310" width="2.5703125" style="6" customWidth="1"/>
    <col min="2311" max="2311" width="40.42578125" style="6" customWidth="1"/>
    <col min="2312" max="2313" width="10.28515625" style="6" customWidth="1"/>
    <col min="2314" max="2314" width="12" style="6" customWidth="1"/>
    <col min="2315" max="2316" width="10.28515625" style="6" customWidth="1"/>
    <col min="2317" max="2317" width="5" style="6" customWidth="1"/>
    <col min="2318" max="2318" width="10.42578125" style="6" customWidth="1"/>
    <col min="2319" max="2319" width="31.140625" style="6" customWidth="1"/>
    <col min="2320" max="2321" width="11.42578125" style="6" customWidth="1"/>
    <col min="2322" max="2322" width="13" style="6" bestFit="1" customWidth="1"/>
    <col min="2323" max="2324" width="12.85546875" style="6" bestFit="1" customWidth="1"/>
    <col min="2325" max="2564" width="9.140625" style="6"/>
    <col min="2565" max="2565" width="7.7109375" style="6" customWidth="1"/>
    <col min="2566" max="2566" width="2.5703125" style="6" customWidth="1"/>
    <col min="2567" max="2567" width="40.42578125" style="6" customWidth="1"/>
    <col min="2568" max="2569" width="10.28515625" style="6" customWidth="1"/>
    <col min="2570" max="2570" width="12" style="6" customWidth="1"/>
    <col min="2571" max="2572" width="10.28515625" style="6" customWidth="1"/>
    <col min="2573" max="2573" width="5" style="6" customWidth="1"/>
    <col min="2574" max="2574" width="10.42578125" style="6" customWidth="1"/>
    <col min="2575" max="2575" width="31.140625" style="6" customWidth="1"/>
    <col min="2576" max="2577" width="11.42578125" style="6" customWidth="1"/>
    <col min="2578" max="2578" width="13" style="6" bestFit="1" customWidth="1"/>
    <col min="2579" max="2580" width="12.85546875" style="6" bestFit="1" customWidth="1"/>
    <col min="2581" max="2820" width="9.140625" style="6"/>
    <col min="2821" max="2821" width="7.7109375" style="6" customWidth="1"/>
    <col min="2822" max="2822" width="2.5703125" style="6" customWidth="1"/>
    <col min="2823" max="2823" width="40.42578125" style="6" customWidth="1"/>
    <col min="2824" max="2825" width="10.28515625" style="6" customWidth="1"/>
    <col min="2826" max="2826" width="12" style="6" customWidth="1"/>
    <col min="2827" max="2828" width="10.28515625" style="6" customWidth="1"/>
    <col min="2829" max="2829" width="5" style="6" customWidth="1"/>
    <col min="2830" max="2830" width="10.42578125" style="6" customWidth="1"/>
    <col min="2831" max="2831" width="31.140625" style="6" customWidth="1"/>
    <col min="2832" max="2833" width="11.42578125" style="6" customWidth="1"/>
    <col min="2834" max="2834" width="13" style="6" bestFit="1" customWidth="1"/>
    <col min="2835" max="2836" width="12.85546875" style="6" bestFit="1" customWidth="1"/>
    <col min="2837" max="3076" width="9.140625" style="6"/>
    <col min="3077" max="3077" width="7.7109375" style="6" customWidth="1"/>
    <col min="3078" max="3078" width="2.5703125" style="6" customWidth="1"/>
    <col min="3079" max="3079" width="40.42578125" style="6" customWidth="1"/>
    <col min="3080" max="3081" width="10.28515625" style="6" customWidth="1"/>
    <col min="3082" max="3082" width="12" style="6" customWidth="1"/>
    <col min="3083" max="3084" width="10.28515625" style="6" customWidth="1"/>
    <col min="3085" max="3085" width="5" style="6" customWidth="1"/>
    <col min="3086" max="3086" width="10.42578125" style="6" customWidth="1"/>
    <col min="3087" max="3087" width="31.140625" style="6" customWidth="1"/>
    <col min="3088" max="3089" width="11.42578125" style="6" customWidth="1"/>
    <col min="3090" max="3090" width="13" style="6" bestFit="1" customWidth="1"/>
    <col min="3091" max="3092" width="12.85546875" style="6" bestFit="1" customWidth="1"/>
    <col min="3093" max="3332" width="9.140625" style="6"/>
    <col min="3333" max="3333" width="7.7109375" style="6" customWidth="1"/>
    <col min="3334" max="3334" width="2.5703125" style="6" customWidth="1"/>
    <col min="3335" max="3335" width="40.42578125" style="6" customWidth="1"/>
    <col min="3336" max="3337" width="10.28515625" style="6" customWidth="1"/>
    <col min="3338" max="3338" width="12" style="6" customWidth="1"/>
    <col min="3339" max="3340" width="10.28515625" style="6" customWidth="1"/>
    <col min="3341" max="3341" width="5" style="6" customWidth="1"/>
    <col min="3342" max="3342" width="10.42578125" style="6" customWidth="1"/>
    <col min="3343" max="3343" width="31.140625" style="6" customWidth="1"/>
    <col min="3344" max="3345" width="11.42578125" style="6" customWidth="1"/>
    <col min="3346" max="3346" width="13" style="6" bestFit="1" customWidth="1"/>
    <col min="3347" max="3348" width="12.85546875" style="6" bestFit="1" customWidth="1"/>
    <col min="3349" max="3588" width="9.140625" style="6"/>
    <col min="3589" max="3589" width="7.7109375" style="6" customWidth="1"/>
    <col min="3590" max="3590" width="2.5703125" style="6" customWidth="1"/>
    <col min="3591" max="3591" width="40.42578125" style="6" customWidth="1"/>
    <col min="3592" max="3593" width="10.28515625" style="6" customWidth="1"/>
    <col min="3594" max="3594" width="12" style="6" customWidth="1"/>
    <col min="3595" max="3596" width="10.28515625" style="6" customWidth="1"/>
    <col min="3597" max="3597" width="5" style="6" customWidth="1"/>
    <col min="3598" max="3598" width="10.42578125" style="6" customWidth="1"/>
    <col min="3599" max="3599" width="31.140625" style="6" customWidth="1"/>
    <col min="3600" max="3601" width="11.42578125" style="6" customWidth="1"/>
    <col min="3602" max="3602" width="13" style="6" bestFit="1" customWidth="1"/>
    <col min="3603" max="3604" width="12.85546875" style="6" bestFit="1" customWidth="1"/>
    <col min="3605" max="3844" width="9.140625" style="6"/>
    <col min="3845" max="3845" width="7.7109375" style="6" customWidth="1"/>
    <col min="3846" max="3846" width="2.5703125" style="6" customWidth="1"/>
    <col min="3847" max="3847" width="40.42578125" style="6" customWidth="1"/>
    <col min="3848" max="3849" width="10.28515625" style="6" customWidth="1"/>
    <col min="3850" max="3850" width="12" style="6" customWidth="1"/>
    <col min="3851" max="3852" width="10.28515625" style="6" customWidth="1"/>
    <col min="3853" max="3853" width="5" style="6" customWidth="1"/>
    <col min="3854" max="3854" width="10.42578125" style="6" customWidth="1"/>
    <col min="3855" max="3855" width="31.140625" style="6" customWidth="1"/>
    <col min="3856" max="3857" width="11.42578125" style="6" customWidth="1"/>
    <col min="3858" max="3858" width="13" style="6" bestFit="1" customWidth="1"/>
    <col min="3859" max="3860" width="12.85546875" style="6" bestFit="1" customWidth="1"/>
    <col min="3861" max="4100" width="9.140625" style="6"/>
    <col min="4101" max="4101" width="7.7109375" style="6" customWidth="1"/>
    <col min="4102" max="4102" width="2.5703125" style="6" customWidth="1"/>
    <col min="4103" max="4103" width="40.42578125" style="6" customWidth="1"/>
    <col min="4104" max="4105" width="10.28515625" style="6" customWidth="1"/>
    <col min="4106" max="4106" width="12" style="6" customWidth="1"/>
    <col min="4107" max="4108" width="10.28515625" style="6" customWidth="1"/>
    <col min="4109" max="4109" width="5" style="6" customWidth="1"/>
    <col min="4110" max="4110" width="10.42578125" style="6" customWidth="1"/>
    <col min="4111" max="4111" width="31.140625" style="6" customWidth="1"/>
    <col min="4112" max="4113" width="11.42578125" style="6" customWidth="1"/>
    <col min="4114" max="4114" width="13" style="6" bestFit="1" customWidth="1"/>
    <col min="4115" max="4116" width="12.85546875" style="6" bestFit="1" customWidth="1"/>
    <col min="4117" max="4356" width="9.140625" style="6"/>
    <col min="4357" max="4357" width="7.7109375" style="6" customWidth="1"/>
    <col min="4358" max="4358" width="2.5703125" style="6" customWidth="1"/>
    <col min="4359" max="4359" width="40.42578125" style="6" customWidth="1"/>
    <col min="4360" max="4361" width="10.28515625" style="6" customWidth="1"/>
    <col min="4362" max="4362" width="12" style="6" customWidth="1"/>
    <col min="4363" max="4364" width="10.28515625" style="6" customWidth="1"/>
    <col min="4365" max="4365" width="5" style="6" customWidth="1"/>
    <col min="4366" max="4366" width="10.42578125" style="6" customWidth="1"/>
    <col min="4367" max="4367" width="31.140625" style="6" customWidth="1"/>
    <col min="4368" max="4369" width="11.42578125" style="6" customWidth="1"/>
    <col min="4370" max="4370" width="13" style="6" bestFit="1" customWidth="1"/>
    <col min="4371" max="4372" width="12.85546875" style="6" bestFit="1" customWidth="1"/>
    <col min="4373" max="4612" width="9.140625" style="6"/>
    <col min="4613" max="4613" width="7.7109375" style="6" customWidth="1"/>
    <col min="4614" max="4614" width="2.5703125" style="6" customWidth="1"/>
    <col min="4615" max="4615" width="40.42578125" style="6" customWidth="1"/>
    <col min="4616" max="4617" width="10.28515625" style="6" customWidth="1"/>
    <col min="4618" max="4618" width="12" style="6" customWidth="1"/>
    <col min="4619" max="4620" width="10.28515625" style="6" customWidth="1"/>
    <col min="4621" max="4621" width="5" style="6" customWidth="1"/>
    <col min="4622" max="4622" width="10.42578125" style="6" customWidth="1"/>
    <col min="4623" max="4623" width="31.140625" style="6" customWidth="1"/>
    <col min="4624" max="4625" width="11.42578125" style="6" customWidth="1"/>
    <col min="4626" max="4626" width="13" style="6" bestFit="1" customWidth="1"/>
    <col min="4627" max="4628" width="12.85546875" style="6" bestFit="1" customWidth="1"/>
    <col min="4629" max="4868" width="9.140625" style="6"/>
    <col min="4869" max="4869" width="7.7109375" style="6" customWidth="1"/>
    <col min="4870" max="4870" width="2.5703125" style="6" customWidth="1"/>
    <col min="4871" max="4871" width="40.42578125" style="6" customWidth="1"/>
    <col min="4872" max="4873" width="10.28515625" style="6" customWidth="1"/>
    <col min="4874" max="4874" width="12" style="6" customWidth="1"/>
    <col min="4875" max="4876" width="10.28515625" style="6" customWidth="1"/>
    <col min="4877" max="4877" width="5" style="6" customWidth="1"/>
    <col min="4878" max="4878" width="10.42578125" style="6" customWidth="1"/>
    <col min="4879" max="4879" width="31.140625" style="6" customWidth="1"/>
    <col min="4880" max="4881" width="11.42578125" style="6" customWidth="1"/>
    <col min="4882" max="4882" width="13" style="6" bestFit="1" customWidth="1"/>
    <col min="4883" max="4884" width="12.85546875" style="6" bestFit="1" customWidth="1"/>
    <col min="4885" max="5124" width="9.140625" style="6"/>
    <col min="5125" max="5125" width="7.7109375" style="6" customWidth="1"/>
    <col min="5126" max="5126" width="2.5703125" style="6" customWidth="1"/>
    <col min="5127" max="5127" width="40.42578125" style="6" customWidth="1"/>
    <col min="5128" max="5129" width="10.28515625" style="6" customWidth="1"/>
    <col min="5130" max="5130" width="12" style="6" customWidth="1"/>
    <col min="5131" max="5132" width="10.28515625" style="6" customWidth="1"/>
    <col min="5133" max="5133" width="5" style="6" customWidth="1"/>
    <col min="5134" max="5134" width="10.42578125" style="6" customWidth="1"/>
    <col min="5135" max="5135" width="31.140625" style="6" customWidth="1"/>
    <col min="5136" max="5137" width="11.42578125" style="6" customWidth="1"/>
    <col min="5138" max="5138" width="13" style="6" bestFit="1" customWidth="1"/>
    <col min="5139" max="5140" width="12.85546875" style="6" bestFit="1" customWidth="1"/>
    <col min="5141" max="5380" width="9.140625" style="6"/>
    <col min="5381" max="5381" width="7.7109375" style="6" customWidth="1"/>
    <col min="5382" max="5382" width="2.5703125" style="6" customWidth="1"/>
    <col min="5383" max="5383" width="40.42578125" style="6" customWidth="1"/>
    <col min="5384" max="5385" width="10.28515625" style="6" customWidth="1"/>
    <col min="5386" max="5386" width="12" style="6" customWidth="1"/>
    <col min="5387" max="5388" width="10.28515625" style="6" customWidth="1"/>
    <col min="5389" max="5389" width="5" style="6" customWidth="1"/>
    <col min="5390" max="5390" width="10.42578125" style="6" customWidth="1"/>
    <col min="5391" max="5391" width="31.140625" style="6" customWidth="1"/>
    <col min="5392" max="5393" width="11.42578125" style="6" customWidth="1"/>
    <col min="5394" max="5394" width="13" style="6" bestFit="1" customWidth="1"/>
    <col min="5395" max="5396" width="12.85546875" style="6" bestFit="1" customWidth="1"/>
    <col min="5397" max="5636" width="9.140625" style="6"/>
    <col min="5637" max="5637" width="7.7109375" style="6" customWidth="1"/>
    <col min="5638" max="5638" width="2.5703125" style="6" customWidth="1"/>
    <col min="5639" max="5639" width="40.42578125" style="6" customWidth="1"/>
    <col min="5640" max="5641" width="10.28515625" style="6" customWidth="1"/>
    <col min="5642" max="5642" width="12" style="6" customWidth="1"/>
    <col min="5643" max="5644" width="10.28515625" style="6" customWidth="1"/>
    <col min="5645" max="5645" width="5" style="6" customWidth="1"/>
    <col min="5646" max="5646" width="10.42578125" style="6" customWidth="1"/>
    <col min="5647" max="5647" width="31.140625" style="6" customWidth="1"/>
    <col min="5648" max="5649" width="11.42578125" style="6" customWidth="1"/>
    <col min="5650" max="5650" width="13" style="6" bestFit="1" customWidth="1"/>
    <col min="5651" max="5652" width="12.85546875" style="6" bestFit="1" customWidth="1"/>
    <col min="5653" max="5892" width="9.140625" style="6"/>
    <col min="5893" max="5893" width="7.7109375" style="6" customWidth="1"/>
    <col min="5894" max="5894" width="2.5703125" style="6" customWidth="1"/>
    <col min="5895" max="5895" width="40.42578125" style="6" customWidth="1"/>
    <col min="5896" max="5897" width="10.28515625" style="6" customWidth="1"/>
    <col min="5898" max="5898" width="12" style="6" customWidth="1"/>
    <col min="5899" max="5900" width="10.28515625" style="6" customWidth="1"/>
    <col min="5901" max="5901" width="5" style="6" customWidth="1"/>
    <col min="5902" max="5902" width="10.42578125" style="6" customWidth="1"/>
    <col min="5903" max="5903" width="31.140625" style="6" customWidth="1"/>
    <col min="5904" max="5905" width="11.42578125" style="6" customWidth="1"/>
    <col min="5906" max="5906" width="13" style="6" bestFit="1" customWidth="1"/>
    <col min="5907" max="5908" width="12.85546875" style="6" bestFit="1" customWidth="1"/>
    <col min="5909" max="6148" width="9.140625" style="6"/>
    <col min="6149" max="6149" width="7.7109375" style="6" customWidth="1"/>
    <col min="6150" max="6150" width="2.5703125" style="6" customWidth="1"/>
    <col min="6151" max="6151" width="40.42578125" style="6" customWidth="1"/>
    <col min="6152" max="6153" width="10.28515625" style="6" customWidth="1"/>
    <col min="6154" max="6154" width="12" style="6" customWidth="1"/>
    <col min="6155" max="6156" width="10.28515625" style="6" customWidth="1"/>
    <col min="6157" max="6157" width="5" style="6" customWidth="1"/>
    <col min="6158" max="6158" width="10.42578125" style="6" customWidth="1"/>
    <col min="6159" max="6159" width="31.140625" style="6" customWidth="1"/>
    <col min="6160" max="6161" width="11.42578125" style="6" customWidth="1"/>
    <col min="6162" max="6162" width="13" style="6" bestFit="1" customWidth="1"/>
    <col min="6163" max="6164" width="12.85546875" style="6" bestFit="1" customWidth="1"/>
    <col min="6165" max="6404" width="9.140625" style="6"/>
    <col min="6405" max="6405" width="7.7109375" style="6" customWidth="1"/>
    <col min="6406" max="6406" width="2.5703125" style="6" customWidth="1"/>
    <col min="6407" max="6407" width="40.42578125" style="6" customWidth="1"/>
    <col min="6408" max="6409" width="10.28515625" style="6" customWidth="1"/>
    <col min="6410" max="6410" width="12" style="6" customWidth="1"/>
    <col min="6411" max="6412" width="10.28515625" style="6" customWidth="1"/>
    <col min="6413" max="6413" width="5" style="6" customWidth="1"/>
    <col min="6414" max="6414" width="10.42578125" style="6" customWidth="1"/>
    <col min="6415" max="6415" width="31.140625" style="6" customWidth="1"/>
    <col min="6416" max="6417" width="11.42578125" style="6" customWidth="1"/>
    <col min="6418" max="6418" width="13" style="6" bestFit="1" customWidth="1"/>
    <col min="6419" max="6420" width="12.85546875" style="6" bestFit="1" customWidth="1"/>
    <col min="6421" max="6660" width="9.140625" style="6"/>
    <col min="6661" max="6661" width="7.7109375" style="6" customWidth="1"/>
    <col min="6662" max="6662" width="2.5703125" style="6" customWidth="1"/>
    <col min="6663" max="6663" width="40.42578125" style="6" customWidth="1"/>
    <col min="6664" max="6665" width="10.28515625" style="6" customWidth="1"/>
    <col min="6666" max="6666" width="12" style="6" customWidth="1"/>
    <col min="6667" max="6668" width="10.28515625" style="6" customWidth="1"/>
    <col min="6669" max="6669" width="5" style="6" customWidth="1"/>
    <col min="6670" max="6670" width="10.42578125" style="6" customWidth="1"/>
    <col min="6671" max="6671" width="31.140625" style="6" customWidth="1"/>
    <col min="6672" max="6673" width="11.42578125" style="6" customWidth="1"/>
    <col min="6674" max="6674" width="13" style="6" bestFit="1" customWidth="1"/>
    <col min="6675" max="6676" width="12.85546875" style="6" bestFit="1" customWidth="1"/>
    <col min="6677" max="6916" width="9.140625" style="6"/>
    <col min="6917" max="6917" width="7.7109375" style="6" customWidth="1"/>
    <col min="6918" max="6918" width="2.5703125" style="6" customWidth="1"/>
    <col min="6919" max="6919" width="40.42578125" style="6" customWidth="1"/>
    <col min="6920" max="6921" width="10.28515625" style="6" customWidth="1"/>
    <col min="6922" max="6922" width="12" style="6" customWidth="1"/>
    <col min="6923" max="6924" width="10.28515625" style="6" customWidth="1"/>
    <col min="6925" max="6925" width="5" style="6" customWidth="1"/>
    <col min="6926" max="6926" width="10.42578125" style="6" customWidth="1"/>
    <col min="6927" max="6927" width="31.140625" style="6" customWidth="1"/>
    <col min="6928" max="6929" width="11.42578125" style="6" customWidth="1"/>
    <col min="6930" max="6930" width="13" style="6" bestFit="1" customWidth="1"/>
    <col min="6931" max="6932" width="12.85546875" style="6" bestFit="1" customWidth="1"/>
    <col min="6933" max="7172" width="9.140625" style="6"/>
    <col min="7173" max="7173" width="7.7109375" style="6" customWidth="1"/>
    <col min="7174" max="7174" width="2.5703125" style="6" customWidth="1"/>
    <col min="7175" max="7175" width="40.42578125" style="6" customWidth="1"/>
    <col min="7176" max="7177" width="10.28515625" style="6" customWidth="1"/>
    <col min="7178" max="7178" width="12" style="6" customWidth="1"/>
    <col min="7179" max="7180" width="10.28515625" style="6" customWidth="1"/>
    <col min="7181" max="7181" width="5" style="6" customWidth="1"/>
    <col min="7182" max="7182" width="10.42578125" style="6" customWidth="1"/>
    <col min="7183" max="7183" width="31.140625" style="6" customWidth="1"/>
    <col min="7184" max="7185" width="11.42578125" style="6" customWidth="1"/>
    <col min="7186" max="7186" width="13" style="6" bestFit="1" customWidth="1"/>
    <col min="7187" max="7188" width="12.85546875" style="6" bestFit="1" customWidth="1"/>
    <col min="7189" max="7428" width="9.140625" style="6"/>
    <col min="7429" max="7429" width="7.7109375" style="6" customWidth="1"/>
    <col min="7430" max="7430" width="2.5703125" style="6" customWidth="1"/>
    <col min="7431" max="7431" width="40.42578125" style="6" customWidth="1"/>
    <col min="7432" max="7433" width="10.28515625" style="6" customWidth="1"/>
    <col min="7434" max="7434" width="12" style="6" customWidth="1"/>
    <col min="7435" max="7436" width="10.28515625" style="6" customWidth="1"/>
    <col min="7437" max="7437" width="5" style="6" customWidth="1"/>
    <col min="7438" max="7438" width="10.42578125" style="6" customWidth="1"/>
    <col min="7439" max="7439" width="31.140625" style="6" customWidth="1"/>
    <col min="7440" max="7441" width="11.42578125" style="6" customWidth="1"/>
    <col min="7442" max="7442" width="13" style="6" bestFit="1" customWidth="1"/>
    <col min="7443" max="7444" width="12.85546875" style="6" bestFit="1" customWidth="1"/>
    <col min="7445" max="7684" width="9.140625" style="6"/>
    <col min="7685" max="7685" width="7.7109375" style="6" customWidth="1"/>
    <col min="7686" max="7686" width="2.5703125" style="6" customWidth="1"/>
    <col min="7687" max="7687" width="40.42578125" style="6" customWidth="1"/>
    <col min="7688" max="7689" width="10.28515625" style="6" customWidth="1"/>
    <col min="7690" max="7690" width="12" style="6" customWidth="1"/>
    <col min="7691" max="7692" width="10.28515625" style="6" customWidth="1"/>
    <col min="7693" max="7693" width="5" style="6" customWidth="1"/>
    <col min="7694" max="7694" width="10.42578125" style="6" customWidth="1"/>
    <col min="7695" max="7695" width="31.140625" style="6" customWidth="1"/>
    <col min="7696" max="7697" width="11.42578125" style="6" customWidth="1"/>
    <col min="7698" max="7698" width="13" style="6" bestFit="1" customWidth="1"/>
    <col min="7699" max="7700" width="12.85546875" style="6" bestFit="1" customWidth="1"/>
    <col min="7701" max="7940" width="9.140625" style="6"/>
    <col min="7941" max="7941" width="7.7109375" style="6" customWidth="1"/>
    <col min="7942" max="7942" width="2.5703125" style="6" customWidth="1"/>
    <col min="7943" max="7943" width="40.42578125" style="6" customWidth="1"/>
    <col min="7944" max="7945" width="10.28515625" style="6" customWidth="1"/>
    <col min="7946" max="7946" width="12" style="6" customWidth="1"/>
    <col min="7947" max="7948" width="10.28515625" style="6" customWidth="1"/>
    <col min="7949" max="7949" width="5" style="6" customWidth="1"/>
    <col min="7950" max="7950" width="10.42578125" style="6" customWidth="1"/>
    <col min="7951" max="7951" width="31.140625" style="6" customWidth="1"/>
    <col min="7952" max="7953" width="11.42578125" style="6" customWidth="1"/>
    <col min="7954" max="7954" width="13" style="6" bestFit="1" customWidth="1"/>
    <col min="7955" max="7956" width="12.85546875" style="6" bestFit="1" customWidth="1"/>
    <col min="7957" max="8196" width="9.140625" style="6"/>
    <col min="8197" max="8197" width="7.7109375" style="6" customWidth="1"/>
    <col min="8198" max="8198" width="2.5703125" style="6" customWidth="1"/>
    <col min="8199" max="8199" width="40.42578125" style="6" customWidth="1"/>
    <col min="8200" max="8201" width="10.28515625" style="6" customWidth="1"/>
    <col min="8202" max="8202" width="12" style="6" customWidth="1"/>
    <col min="8203" max="8204" width="10.28515625" style="6" customWidth="1"/>
    <col min="8205" max="8205" width="5" style="6" customWidth="1"/>
    <col min="8206" max="8206" width="10.42578125" style="6" customWidth="1"/>
    <col min="8207" max="8207" width="31.140625" style="6" customWidth="1"/>
    <col min="8208" max="8209" width="11.42578125" style="6" customWidth="1"/>
    <col min="8210" max="8210" width="13" style="6" bestFit="1" customWidth="1"/>
    <col min="8211" max="8212" width="12.85546875" style="6" bestFit="1" customWidth="1"/>
    <col min="8213" max="8452" width="9.140625" style="6"/>
    <col min="8453" max="8453" width="7.7109375" style="6" customWidth="1"/>
    <col min="8454" max="8454" width="2.5703125" style="6" customWidth="1"/>
    <col min="8455" max="8455" width="40.42578125" style="6" customWidth="1"/>
    <col min="8456" max="8457" width="10.28515625" style="6" customWidth="1"/>
    <col min="8458" max="8458" width="12" style="6" customWidth="1"/>
    <col min="8459" max="8460" width="10.28515625" style="6" customWidth="1"/>
    <col min="8461" max="8461" width="5" style="6" customWidth="1"/>
    <col min="8462" max="8462" width="10.42578125" style="6" customWidth="1"/>
    <col min="8463" max="8463" width="31.140625" style="6" customWidth="1"/>
    <col min="8464" max="8465" width="11.42578125" style="6" customWidth="1"/>
    <col min="8466" max="8466" width="13" style="6" bestFit="1" customWidth="1"/>
    <col min="8467" max="8468" width="12.85546875" style="6" bestFit="1" customWidth="1"/>
    <col min="8469" max="8708" width="9.140625" style="6"/>
    <col min="8709" max="8709" width="7.7109375" style="6" customWidth="1"/>
    <col min="8710" max="8710" width="2.5703125" style="6" customWidth="1"/>
    <col min="8711" max="8711" width="40.42578125" style="6" customWidth="1"/>
    <col min="8712" max="8713" width="10.28515625" style="6" customWidth="1"/>
    <col min="8714" max="8714" width="12" style="6" customWidth="1"/>
    <col min="8715" max="8716" width="10.28515625" style="6" customWidth="1"/>
    <col min="8717" max="8717" width="5" style="6" customWidth="1"/>
    <col min="8718" max="8718" width="10.42578125" style="6" customWidth="1"/>
    <col min="8719" max="8719" width="31.140625" style="6" customWidth="1"/>
    <col min="8720" max="8721" width="11.42578125" style="6" customWidth="1"/>
    <col min="8722" max="8722" width="13" style="6" bestFit="1" customWidth="1"/>
    <col min="8723" max="8724" width="12.85546875" style="6" bestFit="1" customWidth="1"/>
    <col min="8725" max="8964" width="9.140625" style="6"/>
    <col min="8965" max="8965" width="7.7109375" style="6" customWidth="1"/>
    <col min="8966" max="8966" width="2.5703125" style="6" customWidth="1"/>
    <col min="8967" max="8967" width="40.42578125" style="6" customWidth="1"/>
    <col min="8968" max="8969" width="10.28515625" style="6" customWidth="1"/>
    <col min="8970" max="8970" width="12" style="6" customWidth="1"/>
    <col min="8971" max="8972" width="10.28515625" style="6" customWidth="1"/>
    <col min="8973" max="8973" width="5" style="6" customWidth="1"/>
    <col min="8974" max="8974" width="10.42578125" style="6" customWidth="1"/>
    <col min="8975" max="8975" width="31.140625" style="6" customWidth="1"/>
    <col min="8976" max="8977" width="11.42578125" style="6" customWidth="1"/>
    <col min="8978" max="8978" width="13" style="6" bestFit="1" customWidth="1"/>
    <col min="8979" max="8980" width="12.85546875" style="6" bestFit="1" customWidth="1"/>
    <col min="8981" max="9220" width="9.140625" style="6"/>
    <col min="9221" max="9221" width="7.7109375" style="6" customWidth="1"/>
    <col min="9222" max="9222" width="2.5703125" style="6" customWidth="1"/>
    <col min="9223" max="9223" width="40.42578125" style="6" customWidth="1"/>
    <col min="9224" max="9225" width="10.28515625" style="6" customWidth="1"/>
    <col min="9226" max="9226" width="12" style="6" customWidth="1"/>
    <col min="9227" max="9228" width="10.28515625" style="6" customWidth="1"/>
    <col min="9229" max="9229" width="5" style="6" customWidth="1"/>
    <col min="9230" max="9230" width="10.42578125" style="6" customWidth="1"/>
    <col min="9231" max="9231" width="31.140625" style="6" customWidth="1"/>
    <col min="9232" max="9233" width="11.42578125" style="6" customWidth="1"/>
    <col min="9234" max="9234" width="13" style="6" bestFit="1" customWidth="1"/>
    <col min="9235" max="9236" width="12.85546875" style="6" bestFit="1" customWidth="1"/>
    <col min="9237" max="9476" width="9.140625" style="6"/>
    <col min="9477" max="9477" width="7.7109375" style="6" customWidth="1"/>
    <col min="9478" max="9478" width="2.5703125" style="6" customWidth="1"/>
    <col min="9479" max="9479" width="40.42578125" style="6" customWidth="1"/>
    <col min="9480" max="9481" width="10.28515625" style="6" customWidth="1"/>
    <col min="9482" max="9482" width="12" style="6" customWidth="1"/>
    <col min="9483" max="9484" width="10.28515625" style="6" customWidth="1"/>
    <col min="9485" max="9485" width="5" style="6" customWidth="1"/>
    <col min="9486" max="9486" width="10.42578125" style="6" customWidth="1"/>
    <col min="9487" max="9487" width="31.140625" style="6" customWidth="1"/>
    <col min="9488" max="9489" width="11.42578125" style="6" customWidth="1"/>
    <col min="9490" max="9490" width="13" style="6" bestFit="1" customWidth="1"/>
    <col min="9491" max="9492" width="12.85546875" style="6" bestFit="1" customWidth="1"/>
    <col min="9493" max="9732" width="9.140625" style="6"/>
    <col min="9733" max="9733" width="7.7109375" style="6" customWidth="1"/>
    <col min="9734" max="9734" width="2.5703125" style="6" customWidth="1"/>
    <col min="9735" max="9735" width="40.42578125" style="6" customWidth="1"/>
    <col min="9736" max="9737" width="10.28515625" style="6" customWidth="1"/>
    <col min="9738" max="9738" width="12" style="6" customWidth="1"/>
    <col min="9739" max="9740" width="10.28515625" style="6" customWidth="1"/>
    <col min="9741" max="9741" width="5" style="6" customWidth="1"/>
    <col min="9742" max="9742" width="10.42578125" style="6" customWidth="1"/>
    <col min="9743" max="9743" width="31.140625" style="6" customWidth="1"/>
    <col min="9744" max="9745" width="11.42578125" style="6" customWidth="1"/>
    <col min="9746" max="9746" width="13" style="6" bestFit="1" customWidth="1"/>
    <col min="9747" max="9748" width="12.85546875" style="6" bestFit="1" customWidth="1"/>
    <col min="9749" max="9988" width="9.140625" style="6"/>
    <col min="9989" max="9989" width="7.7109375" style="6" customWidth="1"/>
    <col min="9990" max="9990" width="2.5703125" style="6" customWidth="1"/>
    <col min="9991" max="9991" width="40.42578125" style="6" customWidth="1"/>
    <col min="9992" max="9993" width="10.28515625" style="6" customWidth="1"/>
    <col min="9994" max="9994" width="12" style="6" customWidth="1"/>
    <col min="9995" max="9996" width="10.28515625" style="6" customWidth="1"/>
    <col min="9997" max="9997" width="5" style="6" customWidth="1"/>
    <col min="9998" max="9998" width="10.42578125" style="6" customWidth="1"/>
    <col min="9999" max="9999" width="31.140625" style="6" customWidth="1"/>
    <col min="10000" max="10001" width="11.42578125" style="6" customWidth="1"/>
    <col min="10002" max="10002" width="13" style="6" bestFit="1" customWidth="1"/>
    <col min="10003" max="10004" width="12.85546875" style="6" bestFit="1" customWidth="1"/>
    <col min="10005" max="10244" width="9.140625" style="6"/>
    <col min="10245" max="10245" width="7.7109375" style="6" customWidth="1"/>
    <col min="10246" max="10246" width="2.5703125" style="6" customWidth="1"/>
    <col min="10247" max="10247" width="40.42578125" style="6" customWidth="1"/>
    <col min="10248" max="10249" width="10.28515625" style="6" customWidth="1"/>
    <col min="10250" max="10250" width="12" style="6" customWidth="1"/>
    <col min="10251" max="10252" width="10.28515625" style="6" customWidth="1"/>
    <col min="10253" max="10253" width="5" style="6" customWidth="1"/>
    <col min="10254" max="10254" width="10.42578125" style="6" customWidth="1"/>
    <col min="10255" max="10255" width="31.140625" style="6" customWidth="1"/>
    <col min="10256" max="10257" width="11.42578125" style="6" customWidth="1"/>
    <col min="10258" max="10258" width="13" style="6" bestFit="1" customWidth="1"/>
    <col min="10259" max="10260" width="12.85546875" style="6" bestFit="1" customWidth="1"/>
    <col min="10261" max="10500" width="9.140625" style="6"/>
    <col min="10501" max="10501" width="7.7109375" style="6" customWidth="1"/>
    <col min="10502" max="10502" width="2.5703125" style="6" customWidth="1"/>
    <col min="10503" max="10503" width="40.42578125" style="6" customWidth="1"/>
    <col min="10504" max="10505" width="10.28515625" style="6" customWidth="1"/>
    <col min="10506" max="10506" width="12" style="6" customWidth="1"/>
    <col min="10507" max="10508" width="10.28515625" style="6" customWidth="1"/>
    <col min="10509" max="10509" width="5" style="6" customWidth="1"/>
    <col min="10510" max="10510" width="10.42578125" style="6" customWidth="1"/>
    <col min="10511" max="10511" width="31.140625" style="6" customWidth="1"/>
    <col min="10512" max="10513" width="11.42578125" style="6" customWidth="1"/>
    <col min="10514" max="10514" width="13" style="6" bestFit="1" customWidth="1"/>
    <col min="10515" max="10516" width="12.85546875" style="6" bestFit="1" customWidth="1"/>
    <col min="10517" max="10756" width="9.140625" style="6"/>
    <col min="10757" max="10757" width="7.7109375" style="6" customWidth="1"/>
    <col min="10758" max="10758" width="2.5703125" style="6" customWidth="1"/>
    <col min="10759" max="10759" width="40.42578125" style="6" customWidth="1"/>
    <col min="10760" max="10761" width="10.28515625" style="6" customWidth="1"/>
    <col min="10762" max="10762" width="12" style="6" customWidth="1"/>
    <col min="10763" max="10764" width="10.28515625" style="6" customWidth="1"/>
    <col min="10765" max="10765" width="5" style="6" customWidth="1"/>
    <col min="10766" max="10766" width="10.42578125" style="6" customWidth="1"/>
    <col min="10767" max="10767" width="31.140625" style="6" customWidth="1"/>
    <col min="10768" max="10769" width="11.42578125" style="6" customWidth="1"/>
    <col min="10770" max="10770" width="13" style="6" bestFit="1" customWidth="1"/>
    <col min="10771" max="10772" width="12.85546875" style="6" bestFit="1" customWidth="1"/>
    <col min="10773" max="11012" width="9.140625" style="6"/>
    <col min="11013" max="11013" width="7.7109375" style="6" customWidth="1"/>
    <col min="11014" max="11014" width="2.5703125" style="6" customWidth="1"/>
    <col min="11015" max="11015" width="40.42578125" style="6" customWidth="1"/>
    <col min="11016" max="11017" width="10.28515625" style="6" customWidth="1"/>
    <col min="11018" max="11018" width="12" style="6" customWidth="1"/>
    <col min="11019" max="11020" width="10.28515625" style="6" customWidth="1"/>
    <col min="11021" max="11021" width="5" style="6" customWidth="1"/>
    <col min="11022" max="11022" width="10.42578125" style="6" customWidth="1"/>
    <col min="11023" max="11023" width="31.140625" style="6" customWidth="1"/>
    <col min="11024" max="11025" width="11.42578125" style="6" customWidth="1"/>
    <col min="11026" max="11026" width="13" style="6" bestFit="1" customWidth="1"/>
    <col min="11027" max="11028" width="12.85546875" style="6" bestFit="1" customWidth="1"/>
    <col min="11029" max="11268" width="9.140625" style="6"/>
    <col min="11269" max="11269" width="7.7109375" style="6" customWidth="1"/>
    <col min="11270" max="11270" width="2.5703125" style="6" customWidth="1"/>
    <col min="11271" max="11271" width="40.42578125" style="6" customWidth="1"/>
    <col min="11272" max="11273" width="10.28515625" style="6" customWidth="1"/>
    <col min="11274" max="11274" width="12" style="6" customWidth="1"/>
    <col min="11275" max="11276" width="10.28515625" style="6" customWidth="1"/>
    <col min="11277" max="11277" width="5" style="6" customWidth="1"/>
    <col min="11278" max="11278" width="10.42578125" style="6" customWidth="1"/>
    <col min="11279" max="11279" width="31.140625" style="6" customWidth="1"/>
    <col min="11280" max="11281" width="11.42578125" style="6" customWidth="1"/>
    <col min="11282" max="11282" width="13" style="6" bestFit="1" customWidth="1"/>
    <col min="11283" max="11284" width="12.85546875" style="6" bestFit="1" customWidth="1"/>
    <col min="11285" max="11524" width="9.140625" style="6"/>
    <col min="11525" max="11525" width="7.7109375" style="6" customWidth="1"/>
    <col min="11526" max="11526" width="2.5703125" style="6" customWidth="1"/>
    <col min="11527" max="11527" width="40.42578125" style="6" customWidth="1"/>
    <col min="11528" max="11529" width="10.28515625" style="6" customWidth="1"/>
    <col min="11530" max="11530" width="12" style="6" customWidth="1"/>
    <col min="11531" max="11532" width="10.28515625" style="6" customWidth="1"/>
    <col min="11533" max="11533" width="5" style="6" customWidth="1"/>
    <col min="11534" max="11534" width="10.42578125" style="6" customWidth="1"/>
    <col min="11535" max="11535" width="31.140625" style="6" customWidth="1"/>
    <col min="11536" max="11537" width="11.42578125" style="6" customWidth="1"/>
    <col min="11538" max="11538" width="13" style="6" bestFit="1" customWidth="1"/>
    <col min="11539" max="11540" width="12.85546875" style="6" bestFit="1" customWidth="1"/>
    <col min="11541" max="11780" width="9.140625" style="6"/>
    <col min="11781" max="11781" width="7.7109375" style="6" customWidth="1"/>
    <col min="11782" max="11782" width="2.5703125" style="6" customWidth="1"/>
    <col min="11783" max="11783" width="40.42578125" style="6" customWidth="1"/>
    <col min="11784" max="11785" width="10.28515625" style="6" customWidth="1"/>
    <col min="11786" max="11786" width="12" style="6" customWidth="1"/>
    <col min="11787" max="11788" width="10.28515625" style="6" customWidth="1"/>
    <col min="11789" max="11789" width="5" style="6" customWidth="1"/>
    <col min="11790" max="11790" width="10.42578125" style="6" customWidth="1"/>
    <col min="11791" max="11791" width="31.140625" style="6" customWidth="1"/>
    <col min="11792" max="11793" width="11.42578125" style="6" customWidth="1"/>
    <col min="11794" max="11794" width="13" style="6" bestFit="1" customWidth="1"/>
    <col min="11795" max="11796" width="12.85546875" style="6" bestFit="1" customWidth="1"/>
    <col min="11797" max="12036" width="9.140625" style="6"/>
    <col min="12037" max="12037" width="7.7109375" style="6" customWidth="1"/>
    <col min="12038" max="12038" width="2.5703125" style="6" customWidth="1"/>
    <col min="12039" max="12039" width="40.42578125" style="6" customWidth="1"/>
    <col min="12040" max="12041" width="10.28515625" style="6" customWidth="1"/>
    <col min="12042" max="12042" width="12" style="6" customWidth="1"/>
    <col min="12043" max="12044" width="10.28515625" style="6" customWidth="1"/>
    <col min="12045" max="12045" width="5" style="6" customWidth="1"/>
    <col min="12046" max="12046" width="10.42578125" style="6" customWidth="1"/>
    <col min="12047" max="12047" width="31.140625" style="6" customWidth="1"/>
    <col min="12048" max="12049" width="11.42578125" style="6" customWidth="1"/>
    <col min="12050" max="12050" width="13" style="6" bestFit="1" customWidth="1"/>
    <col min="12051" max="12052" width="12.85546875" style="6" bestFit="1" customWidth="1"/>
    <col min="12053" max="12292" width="9.140625" style="6"/>
    <col min="12293" max="12293" width="7.7109375" style="6" customWidth="1"/>
    <col min="12294" max="12294" width="2.5703125" style="6" customWidth="1"/>
    <col min="12295" max="12295" width="40.42578125" style="6" customWidth="1"/>
    <col min="12296" max="12297" width="10.28515625" style="6" customWidth="1"/>
    <col min="12298" max="12298" width="12" style="6" customWidth="1"/>
    <col min="12299" max="12300" width="10.28515625" style="6" customWidth="1"/>
    <col min="12301" max="12301" width="5" style="6" customWidth="1"/>
    <col min="12302" max="12302" width="10.42578125" style="6" customWidth="1"/>
    <col min="12303" max="12303" width="31.140625" style="6" customWidth="1"/>
    <col min="12304" max="12305" width="11.42578125" style="6" customWidth="1"/>
    <col min="12306" max="12306" width="13" style="6" bestFit="1" customWidth="1"/>
    <col min="12307" max="12308" width="12.85546875" style="6" bestFit="1" customWidth="1"/>
    <col min="12309" max="12548" width="9.140625" style="6"/>
    <col min="12549" max="12549" width="7.7109375" style="6" customWidth="1"/>
    <col min="12550" max="12550" width="2.5703125" style="6" customWidth="1"/>
    <col min="12551" max="12551" width="40.42578125" style="6" customWidth="1"/>
    <col min="12552" max="12553" width="10.28515625" style="6" customWidth="1"/>
    <col min="12554" max="12554" width="12" style="6" customWidth="1"/>
    <col min="12555" max="12556" width="10.28515625" style="6" customWidth="1"/>
    <col min="12557" max="12557" width="5" style="6" customWidth="1"/>
    <col min="12558" max="12558" width="10.42578125" style="6" customWidth="1"/>
    <col min="12559" max="12559" width="31.140625" style="6" customWidth="1"/>
    <col min="12560" max="12561" width="11.42578125" style="6" customWidth="1"/>
    <col min="12562" max="12562" width="13" style="6" bestFit="1" customWidth="1"/>
    <col min="12563" max="12564" width="12.85546875" style="6" bestFit="1" customWidth="1"/>
    <col min="12565" max="12804" width="9.140625" style="6"/>
    <col min="12805" max="12805" width="7.7109375" style="6" customWidth="1"/>
    <col min="12806" max="12806" width="2.5703125" style="6" customWidth="1"/>
    <col min="12807" max="12807" width="40.42578125" style="6" customWidth="1"/>
    <col min="12808" max="12809" width="10.28515625" style="6" customWidth="1"/>
    <col min="12810" max="12810" width="12" style="6" customWidth="1"/>
    <col min="12811" max="12812" width="10.28515625" style="6" customWidth="1"/>
    <col min="12813" max="12813" width="5" style="6" customWidth="1"/>
    <col min="12814" max="12814" width="10.42578125" style="6" customWidth="1"/>
    <col min="12815" max="12815" width="31.140625" style="6" customWidth="1"/>
    <col min="12816" max="12817" width="11.42578125" style="6" customWidth="1"/>
    <col min="12818" max="12818" width="13" style="6" bestFit="1" customWidth="1"/>
    <col min="12819" max="12820" width="12.85546875" style="6" bestFit="1" customWidth="1"/>
    <col min="12821" max="13060" width="9.140625" style="6"/>
    <col min="13061" max="13061" width="7.7109375" style="6" customWidth="1"/>
    <col min="13062" max="13062" width="2.5703125" style="6" customWidth="1"/>
    <col min="13063" max="13063" width="40.42578125" style="6" customWidth="1"/>
    <col min="13064" max="13065" width="10.28515625" style="6" customWidth="1"/>
    <col min="13066" max="13066" width="12" style="6" customWidth="1"/>
    <col min="13067" max="13068" width="10.28515625" style="6" customWidth="1"/>
    <col min="13069" max="13069" width="5" style="6" customWidth="1"/>
    <col min="13070" max="13070" width="10.42578125" style="6" customWidth="1"/>
    <col min="13071" max="13071" width="31.140625" style="6" customWidth="1"/>
    <col min="13072" max="13073" width="11.42578125" style="6" customWidth="1"/>
    <col min="13074" max="13074" width="13" style="6" bestFit="1" customWidth="1"/>
    <col min="13075" max="13076" width="12.85546875" style="6" bestFit="1" customWidth="1"/>
    <col min="13077" max="13316" width="9.140625" style="6"/>
    <col min="13317" max="13317" width="7.7109375" style="6" customWidth="1"/>
    <col min="13318" max="13318" width="2.5703125" style="6" customWidth="1"/>
    <col min="13319" max="13319" width="40.42578125" style="6" customWidth="1"/>
    <col min="13320" max="13321" width="10.28515625" style="6" customWidth="1"/>
    <col min="13322" max="13322" width="12" style="6" customWidth="1"/>
    <col min="13323" max="13324" width="10.28515625" style="6" customWidth="1"/>
    <col min="13325" max="13325" width="5" style="6" customWidth="1"/>
    <col min="13326" max="13326" width="10.42578125" style="6" customWidth="1"/>
    <col min="13327" max="13327" width="31.140625" style="6" customWidth="1"/>
    <col min="13328" max="13329" width="11.42578125" style="6" customWidth="1"/>
    <col min="13330" max="13330" width="13" style="6" bestFit="1" customWidth="1"/>
    <col min="13331" max="13332" width="12.85546875" style="6" bestFit="1" customWidth="1"/>
    <col min="13333" max="13572" width="9.140625" style="6"/>
    <col min="13573" max="13573" width="7.7109375" style="6" customWidth="1"/>
    <col min="13574" max="13574" width="2.5703125" style="6" customWidth="1"/>
    <col min="13575" max="13575" width="40.42578125" style="6" customWidth="1"/>
    <col min="13576" max="13577" width="10.28515625" style="6" customWidth="1"/>
    <col min="13578" max="13578" width="12" style="6" customWidth="1"/>
    <col min="13579" max="13580" width="10.28515625" style="6" customWidth="1"/>
    <col min="13581" max="13581" width="5" style="6" customWidth="1"/>
    <col min="13582" max="13582" width="10.42578125" style="6" customWidth="1"/>
    <col min="13583" max="13583" width="31.140625" style="6" customWidth="1"/>
    <col min="13584" max="13585" width="11.42578125" style="6" customWidth="1"/>
    <col min="13586" max="13586" width="13" style="6" bestFit="1" customWidth="1"/>
    <col min="13587" max="13588" width="12.85546875" style="6" bestFit="1" customWidth="1"/>
    <col min="13589" max="13828" width="9.140625" style="6"/>
    <col min="13829" max="13829" width="7.7109375" style="6" customWidth="1"/>
    <col min="13830" max="13830" width="2.5703125" style="6" customWidth="1"/>
    <col min="13831" max="13831" width="40.42578125" style="6" customWidth="1"/>
    <col min="13832" max="13833" width="10.28515625" style="6" customWidth="1"/>
    <col min="13834" max="13834" width="12" style="6" customWidth="1"/>
    <col min="13835" max="13836" width="10.28515625" style="6" customWidth="1"/>
    <col min="13837" max="13837" width="5" style="6" customWidth="1"/>
    <col min="13838" max="13838" width="10.42578125" style="6" customWidth="1"/>
    <col min="13839" max="13839" width="31.140625" style="6" customWidth="1"/>
    <col min="13840" max="13841" width="11.42578125" style="6" customWidth="1"/>
    <col min="13842" max="13842" width="13" style="6" bestFit="1" customWidth="1"/>
    <col min="13843" max="13844" width="12.85546875" style="6" bestFit="1" customWidth="1"/>
    <col min="13845" max="14084" width="9.140625" style="6"/>
    <col min="14085" max="14085" width="7.7109375" style="6" customWidth="1"/>
    <col min="14086" max="14086" width="2.5703125" style="6" customWidth="1"/>
    <col min="14087" max="14087" width="40.42578125" style="6" customWidth="1"/>
    <col min="14088" max="14089" width="10.28515625" style="6" customWidth="1"/>
    <col min="14090" max="14090" width="12" style="6" customWidth="1"/>
    <col min="14091" max="14092" width="10.28515625" style="6" customWidth="1"/>
    <col min="14093" max="14093" width="5" style="6" customWidth="1"/>
    <col min="14094" max="14094" width="10.42578125" style="6" customWidth="1"/>
    <col min="14095" max="14095" width="31.140625" style="6" customWidth="1"/>
    <col min="14096" max="14097" width="11.42578125" style="6" customWidth="1"/>
    <col min="14098" max="14098" width="13" style="6" bestFit="1" customWidth="1"/>
    <col min="14099" max="14100" width="12.85546875" style="6" bestFit="1" customWidth="1"/>
    <col min="14101" max="14340" width="9.140625" style="6"/>
    <col min="14341" max="14341" width="7.7109375" style="6" customWidth="1"/>
    <col min="14342" max="14342" width="2.5703125" style="6" customWidth="1"/>
    <col min="14343" max="14343" width="40.42578125" style="6" customWidth="1"/>
    <col min="14344" max="14345" width="10.28515625" style="6" customWidth="1"/>
    <col min="14346" max="14346" width="12" style="6" customWidth="1"/>
    <col min="14347" max="14348" width="10.28515625" style="6" customWidth="1"/>
    <col min="14349" max="14349" width="5" style="6" customWidth="1"/>
    <col min="14350" max="14350" width="10.42578125" style="6" customWidth="1"/>
    <col min="14351" max="14351" width="31.140625" style="6" customWidth="1"/>
    <col min="14352" max="14353" width="11.42578125" style="6" customWidth="1"/>
    <col min="14354" max="14354" width="13" style="6" bestFit="1" customWidth="1"/>
    <col min="14355" max="14356" width="12.85546875" style="6" bestFit="1" customWidth="1"/>
    <col min="14357" max="14596" width="9.140625" style="6"/>
    <col min="14597" max="14597" width="7.7109375" style="6" customWidth="1"/>
    <col min="14598" max="14598" width="2.5703125" style="6" customWidth="1"/>
    <col min="14599" max="14599" width="40.42578125" style="6" customWidth="1"/>
    <col min="14600" max="14601" width="10.28515625" style="6" customWidth="1"/>
    <col min="14602" max="14602" width="12" style="6" customWidth="1"/>
    <col min="14603" max="14604" width="10.28515625" style="6" customWidth="1"/>
    <col min="14605" max="14605" width="5" style="6" customWidth="1"/>
    <col min="14606" max="14606" width="10.42578125" style="6" customWidth="1"/>
    <col min="14607" max="14607" width="31.140625" style="6" customWidth="1"/>
    <col min="14608" max="14609" width="11.42578125" style="6" customWidth="1"/>
    <col min="14610" max="14610" width="13" style="6" bestFit="1" customWidth="1"/>
    <col min="14611" max="14612" width="12.85546875" style="6" bestFit="1" customWidth="1"/>
    <col min="14613" max="14852" width="9.140625" style="6"/>
    <col min="14853" max="14853" width="7.7109375" style="6" customWidth="1"/>
    <col min="14854" max="14854" width="2.5703125" style="6" customWidth="1"/>
    <col min="14855" max="14855" width="40.42578125" style="6" customWidth="1"/>
    <col min="14856" max="14857" width="10.28515625" style="6" customWidth="1"/>
    <col min="14858" max="14858" width="12" style="6" customWidth="1"/>
    <col min="14859" max="14860" width="10.28515625" style="6" customWidth="1"/>
    <col min="14861" max="14861" width="5" style="6" customWidth="1"/>
    <col min="14862" max="14862" width="10.42578125" style="6" customWidth="1"/>
    <col min="14863" max="14863" width="31.140625" style="6" customWidth="1"/>
    <col min="14864" max="14865" width="11.42578125" style="6" customWidth="1"/>
    <col min="14866" max="14866" width="13" style="6" bestFit="1" customWidth="1"/>
    <col min="14867" max="14868" width="12.85546875" style="6" bestFit="1" customWidth="1"/>
    <col min="14869" max="15108" width="9.140625" style="6"/>
    <col min="15109" max="15109" width="7.7109375" style="6" customWidth="1"/>
    <col min="15110" max="15110" width="2.5703125" style="6" customWidth="1"/>
    <col min="15111" max="15111" width="40.42578125" style="6" customWidth="1"/>
    <col min="15112" max="15113" width="10.28515625" style="6" customWidth="1"/>
    <col min="15114" max="15114" width="12" style="6" customWidth="1"/>
    <col min="15115" max="15116" width="10.28515625" style="6" customWidth="1"/>
    <col min="15117" max="15117" width="5" style="6" customWidth="1"/>
    <col min="15118" max="15118" width="10.42578125" style="6" customWidth="1"/>
    <col min="15119" max="15119" width="31.140625" style="6" customWidth="1"/>
    <col min="15120" max="15121" width="11.42578125" style="6" customWidth="1"/>
    <col min="15122" max="15122" width="13" style="6" bestFit="1" customWidth="1"/>
    <col min="15123" max="15124" width="12.85546875" style="6" bestFit="1" customWidth="1"/>
    <col min="15125" max="15364" width="9.140625" style="6"/>
    <col min="15365" max="15365" width="7.7109375" style="6" customWidth="1"/>
    <col min="15366" max="15366" width="2.5703125" style="6" customWidth="1"/>
    <col min="15367" max="15367" width="40.42578125" style="6" customWidth="1"/>
    <col min="15368" max="15369" width="10.28515625" style="6" customWidth="1"/>
    <col min="15370" max="15370" width="12" style="6" customWidth="1"/>
    <col min="15371" max="15372" width="10.28515625" style="6" customWidth="1"/>
    <col min="15373" max="15373" width="5" style="6" customWidth="1"/>
    <col min="15374" max="15374" width="10.42578125" style="6" customWidth="1"/>
    <col min="15375" max="15375" width="31.140625" style="6" customWidth="1"/>
    <col min="15376" max="15377" width="11.42578125" style="6" customWidth="1"/>
    <col min="15378" max="15378" width="13" style="6" bestFit="1" customWidth="1"/>
    <col min="15379" max="15380" width="12.85546875" style="6" bestFit="1" customWidth="1"/>
    <col min="15381" max="15620" width="9.140625" style="6"/>
    <col min="15621" max="15621" width="7.7109375" style="6" customWidth="1"/>
    <col min="15622" max="15622" width="2.5703125" style="6" customWidth="1"/>
    <col min="15623" max="15623" width="40.42578125" style="6" customWidth="1"/>
    <col min="15624" max="15625" width="10.28515625" style="6" customWidth="1"/>
    <col min="15626" max="15626" width="12" style="6" customWidth="1"/>
    <col min="15627" max="15628" width="10.28515625" style="6" customWidth="1"/>
    <col min="15629" max="15629" width="5" style="6" customWidth="1"/>
    <col min="15630" max="15630" width="10.42578125" style="6" customWidth="1"/>
    <col min="15631" max="15631" width="31.140625" style="6" customWidth="1"/>
    <col min="15632" max="15633" width="11.42578125" style="6" customWidth="1"/>
    <col min="15634" max="15634" width="13" style="6" bestFit="1" customWidth="1"/>
    <col min="15635" max="15636" width="12.85546875" style="6" bestFit="1" customWidth="1"/>
    <col min="15637" max="15876" width="9.140625" style="6"/>
    <col min="15877" max="15877" width="7.7109375" style="6" customWidth="1"/>
    <col min="15878" max="15878" width="2.5703125" style="6" customWidth="1"/>
    <col min="15879" max="15879" width="40.42578125" style="6" customWidth="1"/>
    <col min="15880" max="15881" width="10.28515625" style="6" customWidth="1"/>
    <col min="15882" max="15882" width="12" style="6" customWidth="1"/>
    <col min="15883" max="15884" width="10.28515625" style="6" customWidth="1"/>
    <col min="15885" max="15885" width="5" style="6" customWidth="1"/>
    <col min="15886" max="15886" width="10.42578125" style="6" customWidth="1"/>
    <col min="15887" max="15887" width="31.140625" style="6" customWidth="1"/>
    <col min="15888" max="15889" width="11.42578125" style="6" customWidth="1"/>
    <col min="15890" max="15890" width="13" style="6" bestFit="1" customWidth="1"/>
    <col min="15891" max="15892" width="12.85546875" style="6" bestFit="1" customWidth="1"/>
    <col min="15893" max="16132" width="9.140625" style="6"/>
    <col min="16133" max="16133" width="7.7109375" style="6" customWidth="1"/>
    <col min="16134" max="16134" width="2.5703125" style="6" customWidth="1"/>
    <col min="16135" max="16135" width="40.42578125" style="6" customWidth="1"/>
    <col min="16136" max="16137" width="10.28515625" style="6" customWidth="1"/>
    <col min="16138" max="16138" width="12" style="6" customWidth="1"/>
    <col min="16139" max="16140" width="10.28515625" style="6" customWidth="1"/>
    <col min="16141" max="16141" width="5" style="6" customWidth="1"/>
    <col min="16142" max="16142" width="10.42578125" style="6" customWidth="1"/>
    <col min="16143" max="16143" width="31.140625" style="6" customWidth="1"/>
    <col min="16144" max="16145" width="11.42578125" style="6" customWidth="1"/>
    <col min="16146" max="16146" width="13" style="6" bestFit="1" customWidth="1"/>
    <col min="16147" max="16148" width="12.85546875" style="6" bestFit="1" customWidth="1"/>
    <col min="16149" max="16384" width="9.140625" style="6"/>
  </cols>
  <sheetData>
    <row r="2" spans="2:89" x14ac:dyDescent="0.25">
      <c r="K2" s="7" t="s">
        <v>103</v>
      </c>
    </row>
    <row r="5" spans="2:89" ht="9" customHeight="1" x14ac:dyDescent="0.25"/>
    <row r="8" spans="2:89" ht="15.75" x14ac:dyDescent="0.25">
      <c r="B8" s="10">
        <v>8.0299999999999994</v>
      </c>
      <c r="C8" s="155" t="s">
        <v>105</v>
      </c>
      <c r="D8" s="155"/>
      <c r="E8" s="155"/>
      <c r="F8" s="155"/>
      <c r="G8" s="155"/>
      <c r="H8" s="155"/>
      <c r="I8" s="155"/>
      <c r="J8" s="159"/>
      <c r="K8" s="159"/>
      <c r="L8" s="82"/>
    </row>
    <row r="9" spans="2:89" ht="15.75" customHeight="1" x14ac:dyDescent="0.25">
      <c r="B9" s="10"/>
      <c r="C9" s="10"/>
      <c r="D9" s="83"/>
      <c r="E9" s="83"/>
      <c r="F9" s="83"/>
      <c r="G9" s="83"/>
      <c r="H9" s="83"/>
      <c r="I9" s="83"/>
    </row>
    <row r="10" spans="2:89" ht="17.25" customHeight="1" x14ac:dyDescent="0.25">
      <c r="D10" s="84" t="s">
        <v>61</v>
      </c>
      <c r="E10" s="84" t="s">
        <v>15</v>
      </c>
      <c r="F10" s="84"/>
      <c r="G10" s="84"/>
      <c r="H10" s="84"/>
      <c r="J10" s="62"/>
      <c r="K10" s="62" t="s">
        <v>21</v>
      </c>
      <c r="L10" s="85"/>
    </row>
    <row r="11" spans="2:89" ht="23.25" customHeight="1" x14ac:dyDescent="0.25">
      <c r="C11" s="166" t="s">
        <v>25</v>
      </c>
      <c r="D11" s="166"/>
      <c r="E11" s="63">
        <v>2006</v>
      </c>
      <c r="F11" s="64">
        <v>2007</v>
      </c>
      <c r="G11" s="64">
        <v>2008</v>
      </c>
      <c r="H11" s="64">
        <v>2009</v>
      </c>
      <c r="I11" s="64" t="s">
        <v>97</v>
      </c>
      <c r="J11" s="64" t="s">
        <v>110</v>
      </c>
      <c r="K11" s="65">
        <v>2012</v>
      </c>
      <c r="L11" s="86"/>
      <c r="CD11" s="87" t="s">
        <v>62</v>
      </c>
      <c r="CE11" s="88" t="s">
        <v>115</v>
      </c>
      <c r="CF11" s="89" t="s">
        <v>116</v>
      </c>
      <c r="CG11" s="88">
        <v>2008</v>
      </c>
      <c r="CH11" s="22">
        <v>2009</v>
      </c>
      <c r="CI11" s="22">
        <v>2010</v>
      </c>
      <c r="CJ11" s="22">
        <v>2011</v>
      </c>
      <c r="CK11" s="22">
        <v>2012</v>
      </c>
    </row>
    <row r="12" spans="2:89" ht="12.75" customHeight="1" x14ac:dyDescent="0.25">
      <c r="C12" s="90"/>
      <c r="D12" s="90"/>
      <c r="E12" s="91"/>
      <c r="F12" s="92"/>
      <c r="G12" s="91"/>
      <c r="H12" s="86"/>
      <c r="CD12" s="87"/>
    </row>
    <row r="13" spans="2:89" ht="12.75" customHeight="1" x14ac:dyDescent="0.25">
      <c r="C13" s="169" t="s">
        <v>26</v>
      </c>
      <c r="D13" s="169"/>
      <c r="E13" s="93">
        <f t="shared" ref="E13:J13" si="0">SUM(E14:E17)</f>
        <v>200075.23999999993</v>
      </c>
      <c r="F13" s="93">
        <f t="shared" si="0"/>
        <v>200744.98</v>
      </c>
      <c r="G13" s="93">
        <f t="shared" si="0"/>
        <v>205644.66000000006</v>
      </c>
      <c r="H13" s="93">
        <f t="shared" si="0"/>
        <v>162752.73148927657</v>
      </c>
      <c r="I13" s="93">
        <f t="shared" si="0"/>
        <v>137441.81000000003</v>
      </c>
      <c r="J13" s="93">
        <f t="shared" si="0"/>
        <v>133729.84</v>
      </c>
      <c r="K13" s="93">
        <f t="shared" ref="K13" si="1">SUM(K14:K17)</f>
        <v>139258.39000000001</v>
      </c>
      <c r="L13" s="93"/>
      <c r="CD13" s="87"/>
    </row>
    <row r="14" spans="2:89" ht="12.95" customHeight="1" x14ac:dyDescent="0.25">
      <c r="C14" s="67"/>
      <c r="D14" s="44" t="s">
        <v>28</v>
      </c>
      <c r="E14" s="74">
        <f t="shared" ref="E14:K16" si="2">+CE14</f>
        <v>6755.89</v>
      </c>
      <c r="F14" s="74">
        <f t="shared" si="2"/>
        <v>7649.8399999999983</v>
      </c>
      <c r="G14" s="74">
        <f t="shared" si="2"/>
        <v>8112.74</v>
      </c>
      <c r="H14" s="74">
        <f t="shared" si="2"/>
        <v>8943.5400000000009</v>
      </c>
      <c r="I14" s="74">
        <f t="shared" si="2"/>
        <v>8813.9500000000007</v>
      </c>
      <c r="J14" s="74">
        <f t="shared" si="2"/>
        <v>9226.380000000001</v>
      </c>
      <c r="K14" s="74">
        <f t="shared" si="2"/>
        <v>9564.2300000000014</v>
      </c>
      <c r="L14" s="74"/>
      <c r="CD14" s="87" t="s">
        <v>63</v>
      </c>
      <c r="CE14" s="58">
        <v>6755.89</v>
      </c>
      <c r="CF14" s="58">
        <v>7649.8399999999983</v>
      </c>
      <c r="CG14" s="58">
        <v>8112.74</v>
      </c>
      <c r="CH14" s="58">
        <v>8943.5400000000009</v>
      </c>
      <c r="CI14" s="58">
        <v>8813.9500000000007</v>
      </c>
      <c r="CJ14" s="58">
        <v>9226.380000000001</v>
      </c>
      <c r="CK14" s="58">
        <v>9564.2300000000014</v>
      </c>
    </row>
    <row r="15" spans="2:89" ht="12.95" customHeight="1" x14ac:dyDescent="0.25">
      <c r="C15" s="67"/>
      <c r="D15" s="44" t="s">
        <v>29</v>
      </c>
      <c r="E15" s="74">
        <f t="shared" si="2"/>
        <v>30523.21</v>
      </c>
      <c r="F15" s="74">
        <f t="shared" si="2"/>
        <v>29576.9</v>
      </c>
      <c r="G15" s="74">
        <f t="shared" si="2"/>
        <v>22458.9</v>
      </c>
      <c r="H15" s="74">
        <f t="shared" si="2"/>
        <v>22344.35</v>
      </c>
      <c r="I15" s="74">
        <f t="shared" si="2"/>
        <v>20295.63</v>
      </c>
      <c r="J15" s="74">
        <f t="shared" si="2"/>
        <v>18624.25</v>
      </c>
      <c r="K15" s="74">
        <f t="shared" si="2"/>
        <v>19300.349999999999</v>
      </c>
      <c r="L15" s="74"/>
      <c r="CD15" s="87" t="s">
        <v>64</v>
      </c>
      <c r="CE15" s="58">
        <v>30523.21</v>
      </c>
      <c r="CF15" s="58">
        <v>29576.9</v>
      </c>
      <c r="CG15" s="58">
        <v>22458.9</v>
      </c>
      <c r="CH15" s="58">
        <v>22344.35</v>
      </c>
      <c r="CI15" s="58">
        <v>20295.63</v>
      </c>
      <c r="CJ15" s="58">
        <v>18624.25</v>
      </c>
      <c r="CK15" s="58">
        <v>19300.349999999999</v>
      </c>
    </row>
    <row r="16" spans="2:89" ht="12.95" customHeight="1" x14ac:dyDescent="0.25">
      <c r="C16" s="67"/>
      <c r="D16" s="44" t="s">
        <v>30</v>
      </c>
      <c r="E16" s="74">
        <f t="shared" si="2"/>
        <v>21729.89</v>
      </c>
      <c r="F16" s="74">
        <f t="shared" si="2"/>
        <v>23678.14</v>
      </c>
      <c r="G16" s="74">
        <f t="shared" si="2"/>
        <v>27206.329999999998</v>
      </c>
      <c r="H16" s="74">
        <f t="shared" si="2"/>
        <v>24875.66</v>
      </c>
      <c r="I16" s="74">
        <f t="shared" si="2"/>
        <v>23216.29</v>
      </c>
      <c r="J16" s="74">
        <f t="shared" si="2"/>
        <v>23308.71</v>
      </c>
      <c r="K16" s="74">
        <f t="shared" si="2"/>
        <v>24690.690000000002</v>
      </c>
      <c r="L16" s="74"/>
      <c r="CD16" s="87" t="s">
        <v>65</v>
      </c>
      <c r="CE16" s="58">
        <v>21729.89</v>
      </c>
      <c r="CF16" s="58">
        <v>23678.14</v>
      </c>
      <c r="CG16" s="58">
        <v>27206.329999999998</v>
      </c>
      <c r="CH16" s="58">
        <v>24875.66</v>
      </c>
      <c r="CI16" s="58">
        <v>23216.29</v>
      </c>
      <c r="CJ16" s="58">
        <v>23308.71</v>
      </c>
      <c r="CK16" s="58">
        <v>24690.690000000002</v>
      </c>
    </row>
    <row r="17" spans="2:90" ht="12.95" customHeight="1" x14ac:dyDescent="0.25">
      <c r="C17" s="67"/>
      <c r="D17" s="49" t="s">
        <v>31</v>
      </c>
      <c r="E17" s="74">
        <f t="shared" ref="E17:K17" si="3">+CE19</f>
        <v>141066.24999999994</v>
      </c>
      <c r="F17" s="74">
        <f t="shared" si="3"/>
        <v>139840.1</v>
      </c>
      <c r="G17" s="74">
        <f t="shared" si="3"/>
        <v>147866.69000000006</v>
      </c>
      <c r="H17" s="74">
        <f t="shared" si="3"/>
        <v>106589.18148927657</v>
      </c>
      <c r="I17" s="74">
        <f t="shared" si="3"/>
        <v>85115.940000000017</v>
      </c>
      <c r="J17" s="74">
        <f t="shared" si="3"/>
        <v>82570.5</v>
      </c>
      <c r="K17" s="74">
        <f t="shared" si="3"/>
        <v>85703.12000000001</v>
      </c>
      <c r="L17" s="74"/>
      <c r="CD17" s="87" t="s">
        <v>66</v>
      </c>
      <c r="CE17" s="58">
        <v>49508</v>
      </c>
      <c r="CF17" s="58">
        <v>57083</v>
      </c>
      <c r="CG17" s="58">
        <v>47147.380000000012</v>
      </c>
      <c r="CH17" s="58">
        <v>51705.799999999996</v>
      </c>
      <c r="CI17" s="58">
        <v>54574.57</v>
      </c>
      <c r="CJ17" s="58">
        <v>55235.1</v>
      </c>
      <c r="CK17" s="58">
        <v>55729.18</v>
      </c>
    </row>
    <row r="18" spans="2:90" ht="12.95" customHeight="1" x14ac:dyDescent="0.25">
      <c r="C18" s="67"/>
      <c r="D18" s="49"/>
      <c r="E18" s="74"/>
      <c r="F18" s="74"/>
      <c r="G18" s="74"/>
      <c r="H18" s="74"/>
      <c r="I18" s="74"/>
      <c r="J18" s="74"/>
      <c r="K18" s="74"/>
      <c r="L18" s="74"/>
      <c r="CD18" s="87" t="s">
        <v>67</v>
      </c>
      <c r="CE18" s="58">
        <v>32862.679999999993</v>
      </c>
      <c r="CF18" s="58">
        <v>34174.160000000003</v>
      </c>
      <c r="CG18" s="58">
        <v>32436.700000000004</v>
      </c>
      <c r="CH18" s="58">
        <v>34681.060000000005</v>
      </c>
      <c r="CI18" s="58">
        <v>35867.839999999997</v>
      </c>
      <c r="CJ18" s="58">
        <v>33414.65</v>
      </c>
      <c r="CK18" s="58">
        <v>35372.020000000004</v>
      </c>
    </row>
    <row r="19" spans="2:90" ht="12.95" customHeight="1" x14ac:dyDescent="0.25">
      <c r="C19" s="168" t="s">
        <v>32</v>
      </c>
      <c r="D19" s="168"/>
      <c r="E19" s="94">
        <f t="shared" ref="E19:J19" si="4">SUM(E20:E33)</f>
        <v>2710029.4190999996</v>
      </c>
      <c r="F19" s="94">
        <f t="shared" si="4"/>
        <v>2933412.3999605952</v>
      </c>
      <c r="G19" s="94">
        <f t="shared" si="4"/>
        <v>2952392.8499999996</v>
      </c>
      <c r="H19" s="94">
        <f t="shared" si="4"/>
        <v>2761685.81</v>
      </c>
      <c r="I19" s="94">
        <f t="shared" si="4"/>
        <v>2701294.0236998266</v>
      </c>
      <c r="J19" s="94">
        <f t="shared" si="4"/>
        <v>2741148.7715305262</v>
      </c>
      <c r="K19" s="94">
        <f t="shared" ref="K19" si="5">SUM(K20:K33)</f>
        <v>2809099.3900000006</v>
      </c>
      <c r="L19" s="94"/>
      <c r="CD19" s="87" t="s">
        <v>68</v>
      </c>
      <c r="CE19" s="58">
        <v>141066.24999999994</v>
      </c>
      <c r="CF19" s="58">
        <v>139840.1</v>
      </c>
      <c r="CG19" s="58">
        <v>147866.69000000006</v>
      </c>
      <c r="CH19" s="58">
        <v>106589.18148927657</v>
      </c>
      <c r="CI19" s="58">
        <v>85115.940000000017</v>
      </c>
      <c r="CJ19" s="58">
        <v>82570.5</v>
      </c>
      <c r="CK19" s="58">
        <v>85703.12000000001</v>
      </c>
    </row>
    <row r="20" spans="2:90" ht="12.95" customHeight="1" x14ac:dyDescent="0.25">
      <c r="C20" s="67"/>
      <c r="D20" s="49" t="s">
        <v>33</v>
      </c>
      <c r="E20" s="74">
        <f t="shared" ref="E20:K21" si="6">+CE17</f>
        <v>49508</v>
      </c>
      <c r="F20" s="74">
        <f t="shared" si="6"/>
        <v>57083</v>
      </c>
      <c r="G20" s="74">
        <f t="shared" si="6"/>
        <v>47147.380000000012</v>
      </c>
      <c r="H20" s="74">
        <f t="shared" si="6"/>
        <v>51705.799999999996</v>
      </c>
      <c r="I20" s="74">
        <f t="shared" si="6"/>
        <v>54574.57</v>
      </c>
      <c r="J20" s="74">
        <f t="shared" si="6"/>
        <v>55235.1</v>
      </c>
      <c r="K20" s="74">
        <f t="shared" si="6"/>
        <v>55729.18</v>
      </c>
      <c r="L20" s="74"/>
      <c r="CD20" s="87" t="s">
        <v>69</v>
      </c>
      <c r="CE20" s="58">
        <v>234088.25999999995</v>
      </c>
      <c r="CF20" s="58">
        <v>236399.96</v>
      </c>
      <c r="CG20" s="58">
        <v>242926</v>
      </c>
      <c r="CH20" s="58">
        <v>220611.95</v>
      </c>
      <c r="CI20" s="58">
        <v>203302.86</v>
      </c>
      <c r="CJ20" s="58">
        <v>211591.23</v>
      </c>
      <c r="CK20" s="58">
        <v>218772.77</v>
      </c>
    </row>
    <row r="21" spans="2:90" ht="12.95" customHeight="1" x14ac:dyDescent="0.25">
      <c r="C21" s="67"/>
      <c r="D21" s="49" t="s">
        <v>34</v>
      </c>
      <c r="E21" s="74">
        <f t="shared" si="6"/>
        <v>32862.679999999993</v>
      </c>
      <c r="F21" s="74">
        <f t="shared" si="6"/>
        <v>34174.160000000003</v>
      </c>
      <c r="G21" s="74">
        <f t="shared" si="6"/>
        <v>32436.700000000004</v>
      </c>
      <c r="H21" s="74">
        <f t="shared" si="6"/>
        <v>34681.060000000005</v>
      </c>
      <c r="I21" s="74">
        <f t="shared" si="6"/>
        <v>35867.839999999997</v>
      </c>
      <c r="J21" s="74">
        <f t="shared" si="6"/>
        <v>33414.65</v>
      </c>
      <c r="K21" s="74">
        <f t="shared" si="6"/>
        <v>35372.020000000004</v>
      </c>
      <c r="L21" s="74"/>
      <c r="CD21" s="87" t="s">
        <v>70</v>
      </c>
      <c r="CE21" s="58">
        <v>102358.18000000001</v>
      </c>
      <c r="CF21" s="58">
        <v>103838.0039605958</v>
      </c>
      <c r="CG21" s="58">
        <v>107702.94</v>
      </c>
      <c r="CH21" s="58">
        <v>98524.41</v>
      </c>
      <c r="CI21" s="58">
        <v>98800.95</v>
      </c>
      <c r="CJ21" s="58">
        <v>100705.73999999999</v>
      </c>
      <c r="CK21" s="58">
        <v>104548.62</v>
      </c>
    </row>
    <row r="22" spans="2:90" ht="12.95" customHeight="1" x14ac:dyDescent="0.25">
      <c r="C22" s="67"/>
      <c r="D22" s="49" t="s">
        <v>35</v>
      </c>
      <c r="E22" s="74">
        <f t="shared" ref="E22:K26" si="7">+CE20</f>
        <v>234088.25999999995</v>
      </c>
      <c r="F22" s="74">
        <f t="shared" si="7"/>
        <v>236399.96</v>
      </c>
      <c r="G22" s="74">
        <f t="shared" si="7"/>
        <v>242926</v>
      </c>
      <c r="H22" s="74">
        <f t="shared" si="7"/>
        <v>220611.95</v>
      </c>
      <c r="I22" s="74">
        <f t="shared" si="7"/>
        <v>203302.86</v>
      </c>
      <c r="J22" s="74">
        <f t="shared" si="7"/>
        <v>211591.23</v>
      </c>
      <c r="K22" s="74">
        <f t="shared" si="7"/>
        <v>218772.77</v>
      </c>
      <c r="L22" s="74"/>
      <c r="CD22" s="87" t="s">
        <v>71</v>
      </c>
      <c r="CE22" s="58">
        <v>122692.91</v>
      </c>
      <c r="CF22" s="58">
        <v>133481.296</v>
      </c>
      <c r="CG22" s="58">
        <v>139492.28999999998</v>
      </c>
      <c r="CH22" s="58">
        <v>129983.23000000001</v>
      </c>
      <c r="CI22" s="58">
        <v>137431.0936998268</v>
      </c>
      <c r="CJ22" s="58">
        <v>149870.28999999998</v>
      </c>
      <c r="CK22" s="58">
        <v>152752.53</v>
      </c>
    </row>
    <row r="23" spans="2:90" ht="12.95" customHeight="1" x14ac:dyDescent="0.25">
      <c r="C23" s="67"/>
      <c r="D23" s="49" t="s">
        <v>37</v>
      </c>
      <c r="E23" s="74">
        <f t="shared" si="7"/>
        <v>102358.18000000001</v>
      </c>
      <c r="F23" s="74">
        <f t="shared" si="7"/>
        <v>103838.0039605958</v>
      </c>
      <c r="G23" s="74">
        <f t="shared" si="7"/>
        <v>107702.94</v>
      </c>
      <c r="H23" s="74">
        <f t="shared" si="7"/>
        <v>98524.41</v>
      </c>
      <c r="I23" s="74">
        <f t="shared" si="7"/>
        <v>98800.95</v>
      </c>
      <c r="J23" s="74">
        <f t="shared" si="7"/>
        <v>100705.73999999999</v>
      </c>
      <c r="K23" s="74">
        <f t="shared" si="7"/>
        <v>104548.62</v>
      </c>
      <c r="L23" s="74"/>
      <c r="CD23" s="87" t="s">
        <v>72</v>
      </c>
      <c r="CE23" s="95">
        <v>103919.85</v>
      </c>
      <c r="CF23" s="95">
        <v>113841.96</v>
      </c>
      <c r="CG23" s="96">
        <v>111790.22</v>
      </c>
      <c r="CH23" s="95">
        <v>110105.32</v>
      </c>
      <c r="CI23" s="58">
        <v>101917.29999999999</v>
      </c>
      <c r="CJ23" s="58">
        <v>101676.84</v>
      </c>
      <c r="CK23" s="58">
        <v>101502.04000000001</v>
      </c>
    </row>
    <row r="24" spans="2:90" ht="12.95" customHeight="1" x14ac:dyDescent="0.25">
      <c r="C24" s="67"/>
      <c r="D24" s="49" t="s">
        <v>38</v>
      </c>
      <c r="E24" s="74">
        <f t="shared" si="7"/>
        <v>122692.91</v>
      </c>
      <c r="F24" s="74">
        <f t="shared" si="7"/>
        <v>133481.296</v>
      </c>
      <c r="G24" s="74">
        <f t="shared" si="7"/>
        <v>139492.28999999998</v>
      </c>
      <c r="H24" s="74">
        <f t="shared" si="7"/>
        <v>129983.23000000001</v>
      </c>
      <c r="I24" s="74">
        <f t="shared" si="7"/>
        <v>137431.0936998268</v>
      </c>
      <c r="J24" s="74">
        <f t="shared" si="7"/>
        <v>149870.28999999998</v>
      </c>
      <c r="K24" s="74">
        <f t="shared" si="7"/>
        <v>152752.53</v>
      </c>
      <c r="L24" s="74"/>
      <c r="CD24" s="87" t="s">
        <v>73</v>
      </c>
      <c r="CE24" s="95">
        <v>1168892.4090999998</v>
      </c>
      <c r="CF24" s="95">
        <v>1267653.8799999999</v>
      </c>
      <c r="CG24" s="96">
        <v>1240112.22</v>
      </c>
      <c r="CH24" s="95">
        <v>1096258.8400000001</v>
      </c>
      <c r="CI24" s="95">
        <v>1056103.6299999999</v>
      </c>
      <c r="CJ24" s="95">
        <v>1063994.9099999999</v>
      </c>
      <c r="CK24" s="95">
        <v>1082133.6200000001</v>
      </c>
    </row>
    <row r="25" spans="2:90" ht="12.95" customHeight="1" x14ac:dyDescent="0.25">
      <c r="C25" s="67"/>
      <c r="D25" s="49" t="s">
        <v>40</v>
      </c>
      <c r="E25" s="74">
        <f t="shared" si="7"/>
        <v>103919.85</v>
      </c>
      <c r="F25" s="74">
        <f t="shared" si="7"/>
        <v>113841.96</v>
      </c>
      <c r="G25" s="74">
        <f t="shared" si="7"/>
        <v>111790.22</v>
      </c>
      <c r="H25" s="74">
        <f t="shared" si="7"/>
        <v>110105.32</v>
      </c>
      <c r="I25" s="74">
        <f t="shared" si="7"/>
        <v>101917.29999999999</v>
      </c>
      <c r="J25" s="74">
        <f t="shared" si="7"/>
        <v>101676.84</v>
      </c>
      <c r="K25" s="74">
        <f t="shared" si="7"/>
        <v>101502.04000000001</v>
      </c>
      <c r="L25" s="74"/>
      <c r="CD25" s="87" t="s">
        <v>74</v>
      </c>
      <c r="CE25" s="95">
        <v>202901.20999999996</v>
      </c>
      <c r="CF25" s="95">
        <v>221853.94</v>
      </c>
      <c r="CG25" s="96">
        <v>230954.22999999998</v>
      </c>
      <c r="CH25" s="95">
        <v>223492.91</v>
      </c>
      <c r="CI25" s="95">
        <v>218323.19999999998</v>
      </c>
      <c r="CJ25" s="95">
        <v>219481.12153052608</v>
      </c>
      <c r="CK25" s="95">
        <v>220604.38</v>
      </c>
    </row>
    <row r="26" spans="2:90" ht="12.95" customHeight="1" x14ac:dyDescent="0.25">
      <c r="C26" s="67"/>
      <c r="D26" s="49" t="s">
        <v>41</v>
      </c>
      <c r="E26" s="74">
        <f t="shared" si="7"/>
        <v>1168892.4090999998</v>
      </c>
      <c r="F26" s="74">
        <f t="shared" si="7"/>
        <v>1267653.8799999999</v>
      </c>
      <c r="G26" s="74">
        <f t="shared" si="7"/>
        <v>1240112.22</v>
      </c>
      <c r="H26" s="74">
        <f t="shared" si="7"/>
        <v>1096258.8400000001</v>
      </c>
      <c r="I26" s="74">
        <f t="shared" si="7"/>
        <v>1056103.6299999999</v>
      </c>
      <c r="J26" s="74">
        <f t="shared" si="7"/>
        <v>1063994.9099999999</v>
      </c>
      <c r="K26" s="74">
        <f t="shared" si="7"/>
        <v>1082133.6200000001</v>
      </c>
      <c r="L26" s="74"/>
      <c r="V26" s="97"/>
      <c r="W26" s="97"/>
      <c r="CD26" s="87" t="s">
        <v>75</v>
      </c>
      <c r="CE26" s="58">
        <v>283304.11000000004</v>
      </c>
      <c r="CF26" s="58">
        <v>317523.68</v>
      </c>
      <c r="CG26" s="58">
        <v>325739.75999999995</v>
      </c>
      <c r="CH26" s="58">
        <v>332927.44</v>
      </c>
      <c r="CI26" s="95">
        <v>338810.55999999994</v>
      </c>
      <c r="CJ26" s="95">
        <v>346434.57</v>
      </c>
      <c r="CK26" s="95">
        <v>360489.32</v>
      </c>
      <c r="CL26" s="45"/>
    </row>
    <row r="27" spans="2:90" ht="12.95" customHeight="1" x14ac:dyDescent="0.25">
      <c r="B27" s="42"/>
      <c r="C27" s="67"/>
      <c r="D27" s="49" t="s">
        <v>43</v>
      </c>
      <c r="E27" s="98">
        <v>202901.20999999996</v>
      </c>
      <c r="F27" s="98">
        <v>221853.94</v>
      </c>
      <c r="G27" s="69">
        <v>230954.22999999998</v>
      </c>
      <c r="H27" s="98">
        <v>223492.91</v>
      </c>
      <c r="I27" s="98">
        <v>218323.19999999998</v>
      </c>
      <c r="J27" s="98">
        <v>219481.12153052608</v>
      </c>
      <c r="K27" s="98">
        <v>220604.38</v>
      </c>
      <c r="L27" s="98"/>
      <c r="V27" s="97"/>
      <c r="W27" s="97"/>
      <c r="CD27" s="87" t="s">
        <v>76</v>
      </c>
      <c r="CE27" s="99">
        <v>50420.740000000005</v>
      </c>
      <c r="CF27" s="58">
        <v>54700.22</v>
      </c>
      <c r="CG27" s="58">
        <v>55462.92</v>
      </c>
      <c r="CH27" s="58">
        <v>52802.720000000001</v>
      </c>
      <c r="CI27" s="58">
        <v>52524.45</v>
      </c>
      <c r="CJ27" s="58">
        <v>53540</v>
      </c>
      <c r="CK27" s="58">
        <v>55720.930000000008</v>
      </c>
      <c r="CL27" s="45"/>
    </row>
    <row r="28" spans="2:90" ht="12.95" customHeight="1" x14ac:dyDescent="0.25">
      <c r="B28" s="42"/>
      <c r="C28" s="67"/>
      <c r="D28" s="49" t="s">
        <v>44</v>
      </c>
      <c r="E28" s="74">
        <f t="shared" ref="E28:K33" si="8">+CE26</f>
        <v>283304.11000000004</v>
      </c>
      <c r="F28" s="74">
        <f t="shared" si="8"/>
        <v>317523.68</v>
      </c>
      <c r="G28" s="74">
        <f t="shared" si="8"/>
        <v>325739.75999999995</v>
      </c>
      <c r="H28" s="74">
        <f t="shared" si="8"/>
        <v>332927.44</v>
      </c>
      <c r="I28" s="74">
        <f t="shared" si="8"/>
        <v>338810.55999999994</v>
      </c>
      <c r="J28" s="74">
        <f t="shared" si="8"/>
        <v>346434.57</v>
      </c>
      <c r="K28" s="74">
        <f t="shared" si="8"/>
        <v>360489.32</v>
      </c>
      <c r="L28" s="74"/>
      <c r="V28" s="97"/>
      <c r="W28" s="97"/>
      <c r="CD28" s="87" t="s">
        <v>77</v>
      </c>
      <c r="CE28" s="99">
        <v>160568.95000000004</v>
      </c>
      <c r="CF28" s="58">
        <v>180421.05000000002</v>
      </c>
      <c r="CG28" s="58">
        <v>198987.1</v>
      </c>
      <c r="CH28" s="58">
        <v>189231.87999999995</v>
      </c>
      <c r="CI28" s="58">
        <v>180483.83000000002</v>
      </c>
      <c r="CJ28" s="58">
        <v>178474.68000000002</v>
      </c>
      <c r="CK28" s="58">
        <v>185818.49</v>
      </c>
      <c r="CL28" s="45"/>
    </row>
    <row r="29" spans="2:90" ht="12.75" customHeight="1" x14ac:dyDescent="0.25">
      <c r="B29" s="42"/>
      <c r="C29" s="67"/>
      <c r="D29" s="49" t="s">
        <v>45</v>
      </c>
      <c r="E29" s="74">
        <f t="shared" si="8"/>
        <v>50420.740000000005</v>
      </c>
      <c r="F29" s="74">
        <f t="shared" si="8"/>
        <v>54700.22</v>
      </c>
      <c r="G29" s="74">
        <f t="shared" si="8"/>
        <v>55462.92</v>
      </c>
      <c r="H29" s="74">
        <f t="shared" si="8"/>
        <v>52802.720000000001</v>
      </c>
      <c r="I29" s="74">
        <f t="shared" si="8"/>
        <v>52524.45</v>
      </c>
      <c r="J29" s="74">
        <f t="shared" si="8"/>
        <v>53540</v>
      </c>
      <c r="K29" s="74">
        <f t="shared" si="8"/>
        <v>55720.930000000008</v>
      </c>
      <c r="L29" s="74"/>
      <c r="CD29" s="87" t="s">
        <v>78</v>
      </c>
      <c r="CE29" s="99">
        <v>56112.44</v>
      </c>
      <c r="CF29" s="58">
        <v>61961.59</v>
      </c>
      <c r="CG29" s="58">
        <v>68838.490000000005</v>
      </c>
      <c r="CH29" s="58">
        <v>69768.17</v>
      </c>
      <c r="CI29" s="58">
        <v>68235.669999999984</v>
      </c>
      <c r="CJ29" s="58">
        <v>67129.09</v>
      </c>
      <c r="CK29" s="58">
        <v>67900.639999999985</v>
      </c>
    </row>
    <row r="30" spans="2:90" ht="12.95" customHeight="1" x14ac:dyDescent="0.25">
      <c r="C30" s="67"/>
      <c r="D30" s="49" t="s">
        <v>46</v>
      </c>
      <c r="E30" s="74">
        <f t="shared" si="8"/>
        <v>160568.95000000004</v>
      </c>
      <c r="F30" s="74">
        <f t="shared" si="8"/>
        <v>180421.05000000002</v>
      </c>
      <c r="G30" s="74">
        <f t="shared" si="8"/>
        <v>198987.1</v>
      </c>
      <c r="H30" s="74">
        <f t="shared" si="8"/>
        <v>189231.87999999995</v>
      </c>
      <c r="I30" s="74">
        <f t="shared" si="8"/>
        <v>180483.83000000002</v>
      </c>
      <c r="J30" s="74">
        <f t="shared" si="8"/>
        <v>178474.68000000002</v>
      </c>
      <c r="K30" s="74">
        <f t="shared" si="8"/>
        <v>185818.49</v>
      </c>
      <c r="L30" s="74"/>
      <c r="CD30" s="87" t="s">
        <v>79</v>
      </c>
      <c r="CE30" s="99">
        <v>64765.55</v>
      </c>
      <c r="CF30" s="58">
        <v>69880.149999999994</v>
      </c>
      <c r="CG30" s="58">
        <v>72275.069999999992</v>
      </c>
      <c r="CH30" s="58">
        <v>72764.42</v>
      </c>
      <c r="CI30" s="58">
        <v>75572.070000000007</v>
      </c>
      <c r="CJ30" s="58">
        <v>79495.39</v>
      </c>
      <c r="CK30" s="58">
        <v>84179.09</v>
      </c>
    </row>
    <row r="31" spans="2:90" ht="12.95" customHeight="1" x14ac:dyDescent="0.25">
      <c r="C31" s="67"/>
      <c r="D31" s="49" t="s">
        <v>48</v>
      </c>
      <c r="E31" s="74">
        <f t="shared" si="8"/>
        <v>56112.44</v>
      </c>
      <c r="F31" s="74">
        <f t="shared" si="8"/>
        <v>61961.59</v>
      </c>
      <c r="G31" s="74">
        <f t="shared" si="8"/>
        <v>68838.490000000005</v>
      </c>
      <c r="H31" s="74">
        <f t="shared" si="8"/>
        <v>69768.17</v>
      </c>
      <c r="I31" s="74">
        <f t="shared" si="8"/>
        <v>68235.669999999984</v>
      </c>
      <c r="J31" s="74">
        <f t="shared" si="8"/>
        <v>67129.09</v>
      </c>
      <c r="K31" s="74">
        <f t="shared" si="8"/>
        <v>67900.639999999985</v>
      </c>
      <c r="L31" s="74"/>
      <c r="CD31" s="87" t="s">
        <v>80</v>
      </c>
      <c r="CE31" s="99">
        <v>77634.13</v>
      </c>
      <c r="CF31" s="58">
        <v>80599.509999999995</v>
      </c>
      <c r="CG31" s="58">
        <v>78527.53</v>
      </c>
      <c r="CH31" s="58">
        <v>78827.659999999989</v>
      </c>
      <c r="CI31" s="58">
        <v>79346</v>
      </c>
      <c r="CJ31" s="58">
        <v>80105.16</v>
      </c>
      <c r="CK31" s="58">
        <v>83575.760000000009</v>
      </c>
    </row>
    <row r="32" spans="2:90" ht="12.95" customHeight="1" x14ac:dyDescent="0.25">
      <c r="C32" s="67"/>
      <c r="D32" s="32" t="s">
        <v>49</v>
      </c>
      <c r="E32" s="74">
        <f t="shared" si="8"/>
        <v>64765.55</v>
      </c>
      <c r="F32" s="74">
        <f t="shared" si="8"/>
        <v>69880.149999999994</v>
      </c>
      <c r="G32" s="74">
        <f t="shared" si="8"/>
        <v>72275.069999999992</v>
      </c>
      <c r="H32" s="74">
        <f t="shared" si="8"/>
        <v>72764.42</v>
      </c>
      <c r="I32" s="74">
        <f t="shared" si="8"/>
        <v>75572.070000000007</v>
      </c>
      <c r="J32" s="74">
        <f t="shared" si="8"/>
        <v>79495.39</v>
      </c>
      <c r="K32" s="74">
        <f t="shared" si="8"/>
        <v>84179.09</v>
      </c>
      <c r="L32" s="74"/>
      <c r="CD32" s="87" t="s">
        <v>81</v>
      </c>
      <c r="CE32" s="58">
        <v>461223.33850000001</v>
      </c>
      <c r="CF32" s="58">
        <v>497100.3781519765</v>
      </c>
      <c r="CG32" s="58">
        <v>500136.9966666667</v>
      </c>
      <c r="CH32" s="58">
        <v>395574.5733333333</v>
      </c>
      <c r="CI32" s="58">
        <v>366015.80000000005</v>
      </c>
      <c r="CJ32" s="58">
        <v>361149.48</v>
      </c>
      <c r="CK32" s="58">
        <v>372422.56999999995</v>
      </c>
    </row>
    <row r="33" spans="3:89" ht="12.95" customHeight="1" x14ac:dyDescent="0.25">
      <c r="C33" s="67"/>
      <c r="D33" s="49" t="s">
        <v>51</v>
      </c>
      <c r="E33" s="74">
        <f t="shared" si="8"/>
        <v>77634.13</v>
      </c>
      <c r="F33" s="74">
        <f t="shared" si="8"/>
        <v>80599.509999999995</v>
      </c>
      <c r="G33" s="74">
        <f t="shared" si="8"/>
        <v>78527.53</v>
      </c>
      <c r="H33" s="74">
        <f t="shared" si="8"/>
        <v>78827.659999999989</v>
      </c>
      <c r="I33" s="74">
        <f t="shared" si="8"/>
        <v>79346</v>
      </c>
      <c r="J33" s="74">
        <f t="shared" si="8"/>
        <v>80105.16</v>
      </c>
      <c r="K33" s="74">
        <f t="shared" si="8"/>
        <v>83575.760000000009</v>
      </c>
      <c r="L33" s="74"/>
      <c r="CD33" s="87" t="s">
        <v>82</v>
      </c>
      <c r="CE33" s="58">
        <v>2448881.3205999997</v>
      </c>
      <c r="CF33" s="58">
        <v>2637057.0018086187</v>
      </c>
      <c r="CG33" s="58">
        <v>2657900.5133333332</v>
      </c>
      <c r="CH33" s="58">
        <v>2528863.9681559433</v>
      </c>
      <c r="CI33" s="58">
        <v>2472720.0336998263</v>
      </c>
      <c r="CJ33" s="58">
        <v>2513729.1315305266</v>
      </c>
      <c r="CK33" s="58">
        <v>2575935.2100000004</v>
      </c>
    </row>
    <row r="34" spans="3:89" ht="12.75" customHeight="1" x14ac:dyDescent="0.25">
      <c r="C34" s="67"/>
      <c r="D34" s="49"/>
      <c r="E34" s="74"/>
      <c r="F34" s="74"/>
      <c r="G34" s="74"/>
      <c r="H34" s="74"/>
      <c r="I34" s="74"/>
      <c r="J34" s="74"/>
      <c r="K34" s="74"/>
      <c r="L34" s="74"/>
      <c r="CD34" s="87" t="s">
        <v>83</v>
      </c>
      <c r="CF34" s="100">
        <v>6.5654814103592196E-2</v>
      </c>
      <c r="CG34" s="100">
        <v>9.008755203429919E-3</v>
      </c>
      <c r="CH34" s="100">
        <v>-5.9360480393770398E-2</v>
      </c>
      <c r="CI34" s="100">
        <v>-2.0985202554309024E-2</v>
      </c>
      <c r="CJ34" s="100">
        <v>2.2976387538446552E-2</v>
      </c>
      <c r="CK34" s="100">
        <v>2.5784913939544296E-2</v>
      </c>
    </row>
    <row r="35" spans="3:89" ht="12.95" customHeight="1" x14ac:dyDescent="0.25">
      <c r="C35" s="101" t="s">
        <v>84</v>
      </c>
      <c r="D35" s="49"/>
      <c r="E35" s="72">
        <f t="shared" ref="E35:I35" si="9">SUM(E14:E17,E20:E33)</f>
        <v>2910104.6590999998</v>
      </c>
      <c r="F35" s="72">
        <f t="shared" si="9"/>
        <v>3134157.3799605952</v>
      </c>
      <c r="G35" s="72">
        <f t="shared" si="9"/>
        <v>3158037.51</v>
      </c>
      <c r="H35" s="72">
        <f t="shared" si="9"/>
        <v>2924438.5414892766</v>
      </c>
      <c r="I35" s="72">
        <f t="shared" si="9"/>
        <v>2838735.8336998266</v>
      </c>
      <c r="J35" s="72">
        <v>2874879</v>
      </c>
      <c r="K35" s="72">
        <f t="shared" ref="K35" si="10">SUM(K14:K17,K20:K33)</f>
        <v>2948357.7800000003</v>
      </c>
      <c r="L35" s="72"/>
      <c r="CD35" s="102">
        <f>SUM(J14:J17,J20:J33)</f>
        <v>2874878.6115305265</v>
      </c>
      <c r="CG35" s="9">
        <v>500361.95632717328</v>
      </c>
      <c r="CH35" s="103">
        <v>398432.18263822189</v>
      </c>
    </row>
    <row r="36" spans="3:89" ht="8.25" customHeight="1" x14ac:dyDescent="0.25">
      <c r="C36" s="101"/>
      <c r="D36" s="49"/>
      <c r="E36" s="72"/>
      <c r="F36" s="72"/>
      <c r="G36" s="72"/>
      <c r="H36" s="72"/>
      <c r="I36" s="72"/>
      <c r="J36" s="72"/>
      <c r="K36" s="72"/>
      <c r="L36" s="72"/>
      <c r="CD36" s="102"/>
      <c r="CH36" s="103"/>
    </row>
    <row r="37" spans="3:89" ht="14.25" customHeight="1" x14ac:dyDescent="0.25">
      <c r="D37" s="104" t="s">
        <v>54</v>
      </c>
      <c r="E37" s="74">
        <f>+CE32</f>
        <v>461223.33850000001</v>
      </c>
      <c r="F37" s="74">
        <f>+CF32</f>
        <v>497100.3781519765</v>
      </c>
      <c r="G37" s="74">
        <f>+CG32</f>
        <v>500136.9966666667</v>
      </c>
      <c r="H37" s="74">
        <f>+CH32</f>
        <v>395574.5733333333</v>
      </c>
      <c r="I37" s="74">
        <f>+CI32</f>
        <v>366015.80000000005</v>
      </c>
      <c r="J37" s="74">
        <v>361149</v>
      </c>
      <c r="K37" s="74">
        <f>+CK32</f>
        <v>372422.56999999995</v>
      </c>
      <c r="L37" s="74"/>
      <c r="CD37" s="96">
        <f>+CJ32</f>
        <v>361149.48</v>
      </c>
    </row>
    <row r="38" spans="3:89" ht="8.25" customHeight="1" x14ac:dyDescent="0.25">
      <c r="D38" s="104"/>
      <c r="E38" s="74"/>
      <c r="F38" s="74"/>
      <c r="G38" s="74"/>
      <c r="H38" s="74"/>
      <c r="I38" s="74"/>
      <c r="J38" s="74"/>
      <c r="K38" s="74"/>
      <c r="L38" s="74"/>
      <c r="CD38" s="96"/>
    </row>
    <row r="39" spans="3:89" ht="12.75" customHeight="1" x14ac:dyDescent="0.25">
      <c r="C39" s="161" t="s">
        <v>85</v>
      </c>
      <c r="D39" s="161"/>
      <c r="E39" s="78">
        <f t="shared" ref="E39:I39" si="11">E35-E37</f>
        <v>2448881.3205999997</v>
      </c>
      <c r="F39" s="78">
        <f t="shared" si="11"/>
        <v>2637057.0018086187</v>
      </c>
      <c r="G39" s="78">
        <f t="shared" si="11"/>
        <v>2657900.5133333332</v>
      </c>
      <c r="H39" s="78">
        <f t="shared" si="11"/>
        <v>2528863.9681559433</v>
      </c>
      <c r="I39" s="78">
        <f t="shared" si="11"/>
        <v>2472720.0336998263</v>
      </c>
      <c r="J39" s="78">
        <v>2513729</v>
      </c>
      <c r="K39" s="78">
        <f t="shared" ref="K39" si="12">K35-K37</f>
        <v>2575935.2100000004</v>
      </c>
      <c r="L39" s="78"/>
      <c r="CD39" s="102">
        <f>CD35-CD37</f>
        <v>2513729.1315305266</v>
      </c>
      <c r="CG39" s="9">
        <v>2667441.9056728263</v>
      </c>
      <c r="CH39" s="9">
        <v>2541559.3193617784</v>
      </c>
    </row>
    <row r="40" spans="3:89" ht="8.25" customHeight="1" x14ac:dyDescent="0.25">
      <c r="C40" s="23"/>
      <c r="D40" s="23"/>
      <c r="E40" s="94"/>
      <c r="F40" s="94"/>
      <c r="G40" s="94"/>
      <c r="H40" s="94"/>
    </row>
    <row r="41" spans="3:89" x14ac:dyDescent="0.25">
      <c r="C41" s="170" t="s">
        <v>86</v>
      </c>
      <c r="D41" s="170"/>
      <c r="E41" s="35"/>
      <c r="F41" s="105">
        <f t="shared" ref="F41:I41" si="13">((F39-E39)/E39)*100</f>
        <v>7.6841486610920802</v>
      </c>
      <c r="G41" s="105">
        <f t="shared" si="13"/>
        <v>0.79040807651935707</v>
      </c>
      <c r="H41" s="105">
        <f t="shared" si="13"/>
        <v>-4.8548297624414172</v>
      </c>
      <c r="I41" s="105">
        <f t="shared" si="13"/>
        <v>-2.2201247343904127</v>
      </c>
      <c r="J41" s="105">
        <v>1.7</v>
      </c>
      <c r="K41" s="105">
        <f>((K39-CD39)/CD39)*100</f>
        <v>2.4746532030520982</v>
      </c>
      <c r="L41" s="105"/>
      <c r="CD41" s="51">
        <f>((CD39-I39)/I39)*100</f>
        <v>1.6584610174949748</v>
      </c>
    </row>
    <row r="42" spans="3:89" ht="5.25" customHeight="1" x14ac:dyDescent="0.25">
      <c r="D42" s="5"/>
      <c r="E42" s="5"/>
      <c r="F42" s="5"/>
      <c r="G42" s="5"/>
      <c r="H42" s="5"/>
      <c r="I42" s="5"/>
    </row>
    <row r="43" spans="3:89" x14ac:dyDescent="0.25">
      <c r="E43" s="106"/>
      <c r="F43" s="106"/>
      <c r="G43" s="106"/>
      <c r="H43" s="106"/>
      <c r="I43" s="106"/>
    </row>
    <row r="44" spans="3:89" x14ac:dyDescent="0.25">
      <c r="C44" s="162" t="s">
        <v>58</v>
      </c>
      <c r="D44" s="163"/>
    </row>
    <row r="45" spans="3:89" x14ac:dyDescent="0.25">
      <c r="D45" s="5"/>
      <c r="K45" s="107"/>
      <c r="L45" s="107"/>
      <c r="CD45" s="108">
        <f>F13+F19</f>
        <v>3134157.3799605952</v>
      </c>
      <c r="CE45" s="108">
        <f>G13+G19</f>
        <v>3158037.51</v>
      </c>
      <c r="CF45" s="108">
        <f>H13+H19</f>
        <v>2924438.5414892766</v>
      </c>
    </row>
    <row r="46" spans="3:89" x14ac:dyDescent="0.25">
      <c r="D46" s="5"/>
    </row>
    <row r="47" spans="3:89" x14ac:dyDescent="0.25">
      <c r="D47" s="5"/>
    </row>
    <row r="48" spans="3:89" x14ac:dyDescent="0.25">
      <c r="D48" s="5"/>
    </row>
    <row r="49" spans="2:12" x14ac:dyDescent="0.25">
      <c r="D49" s="5"/>
    </row>
    <row r="50" spans="2:12" x14ac:dyDescent="0.25">
      <c r="D50" s="5"/>
    </row>
    <row r="51" spans="2:12" x14ac:dyDescent="0.25">
      <c r="D51" s="5"/>
    </row>
    <row r="60" spans="2:12" x14ac:dyDescent="0.25">
      <c r="B60" s="52"/>
      <c r="C60" s="52"/>
      <c r="D60" s="53"/>
      <c r="E60" s="53"/>
      <c r="F60" s="53"/>
      <c r="G60" s="53"/>
      <c r="H60" s="53"/>
      <c r="I60" s="53"/>
      <c r="J60" s="53"/>
    </row>
    <row r="61" spans="2:12" ht="9" customHeight="1" x14ac:dyDescent="0.25">
      <c r="B61" s="52"/>
      <c r="C61" s="52"/>
      <c r="D61" s="53"/>
      <c r="E61" s="53"/>
      <c r="F61" s="53"/>
      <c r="G61" s="53"/>
      <c r="H61" s="53"/>
      <c r="I61" s="53"/>
      <c r="J61" s="53"/>
    </row>
    <row r="62" spans="2:12" x14ac:dyDescent="0.25">
      <c r="B62" s="164"/>
      <c r="C62" s="164"/>
      <c r="D62" s="164"/>
      <c r="E62" s="164"/>
      <c r="F62" s="164"/>
      <c r="G62" s="164"/>
      <c r="H62" s="164"/>
      <c r="I62" s="164"/>
      <c r="J62" s="80"/>
      <c r="K62" s="80"/>
      <c r="L62" s="80"/>
    </row>
  </sheetData>
  <mergeCells count="8">
    <mergeCell ref="C8:K8"/>
    <mergeCell ref="C44:D44"/>
    <mergeCell ref="B62:I62"/>
    <mergeCell ref="C11:D11"/>
    <mergeCell ref="C13:D13"/>
    <mergeCell ref="C19:D19"/>
    <mergeCell ref="C39:D39"/>
    <mergeCell ref="C41:D41"/>
  </mergeCells>
  <pageMargins left="0.7" right="0.7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1"/>
  <sheetViews>
    <sheetView zoomScaleNormal="100" zoomScaleSheetLayoutView="50" workbookViewId="0">
      <selection activeCell="K4" sqref="K4"/>
    </sheetView>
  </sheetViews>
  <sheetFormatPr defaultRowHeight="15" x14ac:dyDescent="0.25"/>
  <cols>
    <col min="1" max="1" width="9.140625" style="6"/>
    <col min="2" max="2" width="7.7109375" style="5" customWidth="1"/>
    <col min="3" max="3" width="4.140625" style="5" customWidth="1"/>
    <col min="4" max="4" width="40.5703125" style="6" customWidth="1"/>
    <col min="5" max="11" width="10.140625" style="6" customWidth="1"/>
    <col min="12" max="257" width="9.140625" style="6"/>
    <col min="258" max="258" width="7.7109375" style="6" customWidth="1"/>
    <col min="259" max="259" width="4.140625" style="6" customWidth="1"/>
    <col min="260" max="260" width="40.5703125" style="6" customWidth="1"/>
    <col min="261" max="265" width="10.28515625" style="6" customWidth="1"/>
    <col min="266" max="266" width="10.42578125" style="6" customWidth="1"/>
    <col min="267" max="513" width="9.140625" style="6"/>
    <col min="514" max="514" width="7.7109375" style="6" customWidth="1"/>
    <col min="515" max="515" width="4.140625" style="6" customWidth="1"/>
    <col min="516" max="516" width="40.5703125" style="6" customWidth="1"/>
    <col min="517" max="521" width="10.28515625" style="6" customWidth="1"/>
    <col min="522" max="522" width="10.42578125" style="6" customWidth="1"/>
    <col min="523" max="769" width="9.140625" style="6"/>
    <col min="770" max="770" width="7.7109375" style="6" customWidth="1"/>
    <col min="771" max="771" width="4.140625" style="6" customWidth="1"/>
    <col min="772" max="772" width="40.5703125" style="6" customWidth="1"/>
    <col min="773" max="777" width="10.28515625" style="6" customWidth="1"/>
    <col min="778" max="778" width="10.42578125" style="6" customWidth="1"/>
    <col min="779" max="1025" width="9.140625" style="6"/>
    <col min="1026" max="1026" width="7.7109375" style="6" customWidth="1"/>
    <col min="1027" max="1027" width="4.140625" style="6" customWidth="1"/>
    <col min="1028" max="1028" width="40.5703125" style="6" customWidth="1"/>
    <col min="1029" max="1033" width="10.28515625" style="6" customWidth="1"/>
    <col min="1034" max="1034" width="10.42578125" style="6" customWidth="1"/>
    <col min="1035" max="1281" width="9.140625" style="6"/>
    <col min="1282" max="1282" width="7.7109375" style="6" customWidth="1"/>
    <col min="1283" max="1283" width="4.140625" style="6" customWidth="1"/>
    <col min="1284" max="1284" width="40.5703125" style="6" customWidth="1"/>
    <col min="1285" max="1289" width="10.28515625" style="6" customWidth="1"/>
    <col min="1290" max="1290" width="10.42578125" style="6" customWidth="1"/>
    <col min="1291" max="1537" width="9.140625" style="6"/>
    <col min="1538" max="1538" width="7.7109375" style="6" customWidth="1"/>
    <col min="1539" max="1539" width="4.140625" style="6" customWidth="1"/>
    <col min="1540" max="1540" width="40.5703125" style="6" customWidth="1"/>
    <col min="1541" max="1545" width="10.28515625" style="6" customWidth="1"/>
    <col min="1546" max="1546" width="10.42578125" style="6" customWidth="1"/>
    <col min="1547" max="1793" width="9.140625" style="6"/>
    <col min="1794" max="1794" width="7.7109375" style="6" customWidth="1"/>
    <col min="1795" max="1795" width="4.140625" style="6" customWidth="1"/>
    <col min="1796" max="1796" width="40.5703125" style="6" customWidth="1"/>
    <col min="1797" max="1801" width="10.28515625" style="6" customWidth="1"/>
    <col min="1802" max="1802" width="10.42578125" style="6" customWidth="1"/>
    <col min="1803" max="2049" width="9.140625" style="6"/>
    <col min="2050" max="2050" width="7.7109375" style="6" customWidth="1"/>
    <col min="2051" max="2051" width="4.140625" style="6" customWidth="1"/>
    <col min="2052" max="2052" width="40.5703125" style="6" customWidth="1"/>
    <col min="2053" max="2057" width="10.28515625" style="6" customWidth="1"/>
    <col min="2058" max="2058" width="10.42578125" style="6" customWidth="1"/>
    <col min="2059" max="2305" width="9.140625" style="6"/>
    <col min="2306" max="2306" width="7.7109375" style="6" customWidth="1"/>
    <col min="2307" max="2307" width="4.140625" style="6" customWidth="1"/>
    <col min="2308" max="2308" width="40.5703125" style="6" customWidth="1"/>
    <col min="2309" max="2313" width="10.28515625" style="6" customWidth="1"/>
    <col min="2314" max="2314" width="10.42578125" style="6" customWidth="1"/>
    <col min="2315" max="2561" width="9.140625" style="6"/>
    <col min="2562" max="2562" width="7.7109375" style="6" customWidth="1"/>
    <col min="2563" max="2563" width="4.140625" style="6" customWidth="1"/>
    <col min="2564" max="2564" width="40.5703125" style="6" customWidth="1"/>
    <col min="2565" max="2569" width="10.28515625" style="6" customWidth="1"/>
    <col min="2570" max="2570" width="10.42578125" style="6" customWidth="1"/>
    <col min="2571" max="2817" width="9.140625" style="6"/>
    <col min="2818" max="2818" width="7.7109375" style="6" customWidth="1"/>
    <col min="2819" max="2819" width="4.140625" style="6" customWidth="1"/>
    <col min="2820" max="2820" width="40.5703125" style="6" customWidth="1"/>
    <col min="2821" max="2825" width="10.28515625" style="6" customWidth="1"/>
    <col min="2826" max="2826" width="10.42578125" style="6" customWidth="1"/>
    <col min="2827" max="3073" width="9.140625" style="6"/>
    <col min="3074" max="3074" width="7.7109375" style="6" customWidth="1"/>
    <col min="3075" max="3075" width="4.140625" style="6" customWidth="1"/>
    <col min="3076" max="3076" width="40.5703125" style="6" customWidth="1"/>
    <col min="3077" max="3081" width="10.28515625" style="6" customWidth="1"/>
    <col min="3082" max="3082" width="10.42578125" style="6" customWidth="1"/>
    <col min="3083" max="3329" width="9.140625" style="6"/>
    <col min="3330" max="3330" width="7.7109375" style="6" customWidth="1"/>
    <col min="3331" max="3331" width="4.140625" style="6" customWidth="1"/>
    <col min="3332" max="3332" width="40.5703125" style="6" customWidth="1"/>
    <col min="3333" max="3337" width="10.28515625" style="6" customWidth="1"/>
    <col min="3338" max="3338" width="10.42578125" style="6" customWidth="1"/>
    <col min="3339" max="3585" width="9.140625" style="6"/>
    <col min="3586" max="3586" width="7.7109375" style="6" customWidth="1"/>
    <col min="3587" max="3587" width="4.140625" style="6" customWidth="1"/>
    <col min="3588" max="3588" width="40.5703125" style="6" customWidth="1"/>
    <col min="3589" max="3593" width="10.28515625" style="6" customWidth="1"/>
    <col min="3594" max="3594" width="10.42578125" style="6" customWidth="1"/>
    <col min="3595" max="3841" width="9.140625" style="6"/>
    <col min="3842" max="3842" width="7.7109375" style="6" customWidth="1"/>
    <col min="3843" max="3843" width="4.140625" style="6" customWidth="1"/>
    <col min="3844" max="3844" width="40.5703125" style="6" customWidth="1"/>
    <col min="3845" max="3849" width="10.28515625" style="6" customWidth="1"/>
    <col min="3850" max="3850" width="10.42578125" style="6" customWidth="1"/>
    <col min="3851" max="4097" width="9.140625" style="6"/>
    <col min="4098" max="4098" width="7.7109375" style="6" customWidth="1"/>
    <col min="4099" max="4099" width="4.140625" style="6" customWidth="1"/>
    <col min="4100" max="4100" width="40.5703125" style="6" customWidth="1"/>
    <col min="4101" max="4105" width="10.28515625" style="6" customWidth="1"/>
    <col min="4106" max="4106" width="10.42578125" style="6" customWidth="1"/>
    <col min="4107" max="4353" width="9.140625" style="6"/>
    <col min="4354" max="4354" width="7.7109375" style="6" customWidth="1"/>
    <col min="4355" max="4355" width="4.140625" style="6" customWidth="1"/>
    <col min="4356" max="4356" width="40.5703125" style="6" customWidth="1"/>
    <col min="4357" max="4361" width="10.28515625" style="6" customWidth="1"/>
    <col min="4362" max="4362" width="10.42578125" style="6" customWidth="1"/>
    <col min="4363" max="4609" width="9.140625" style="6"/>
    <col min="4610" max="4610" width="7.7109375" style="6" customWidth="1"/>
    <col min="4611" max="4611" width="4.140625" style="6" customWidth="1"/>
    <col min="4612" max="4612" width="40.5703125" style="6" customWidth="1"/>
    <col min="4613" max="4617" width="10.28515625" style="6" customWidth="1"/>
    <col min="4618" max="4618" width="10.42578125" style="6" customWidth="1"/>
    <col min="4619" max="4865" width="9.140625" style="6"/>
    <col min="4866" max="4866" width="7.7109375" style="6" customWidth="1"/>
    <col min="4867" max="4867" width="4.140625" style="6" customWidth="1"/>
    <col min="4868" max="4868" width="40.5703125" style="6" customWidth="1"/>
    <col min="4869" max="4873" width="10.28515625" style="6" customWidth="1"/>
    <col min="4874" max="4874" width="10.42578125" style="6" customWidth="1"/>
    <col min="4875" max="5121" width="9.140625" style="6"/>
    <col min="5122" max="5122" width="7.7109375" style="6" customWidth="1"/>
    <col min="5123" max="5123" width="4.140625" style="6" customWidth="1"/>
    <col min="5124" max="5124" width="40.5703125" style="6" customWidth="1"/>
    <col min="5125" max="5129" width="10.28515625" style="6" customWidth="1"/>
    <col min="5130" max="5130" width="10.42578125" style="6" customWidth="1"/>
    <col min="5131" max="5377" width="9.140625" style="6"/>
    <col min="5378" max="5378" width="7.7109375" style="6" customWidth="1"/>
    <col min="5379" max="5379" width="4.140625" style="6" customWidth="1"/>
    <col min="5380" max="5380" width="40.5703125" style="6" customWidth="1"/>
    <col min="5381" max="5385" width="10.28515625" style="6" customWidth="1"/>
    <col min="5386" max="5386" width="10.42578125" style="6" customWidth="1"/>
    <col min="5387" max="5633" width="9.140625" style="6"/>
    <col min="5634" max="5634" width="7.7109375" style="6" customWidth="1"/>
    <col min="5635" max="5635" width="4.140625" style="6" customWidth="1"/>
    <col min="5636" max="5636" width="40.5703125" style="6" customWidth="1"/>
    <col min="5637" max="5641" width="10.28515625" style="6" customWidth="1"/>
    <col min="5642" max="5642" width="10.42578125" style="6" customWidth="1"/>
    <col min="5643" max="5889" width="9.140625" style="6"/>
    <col min="5890" max="5890" width="7.7109375" style="6" customWidth="1"/>
    <col min="5891" max="5891" width="4.140625" style="6" customWidth="1"/>
    <col min="5892" max="5892" width="40.5703125" style="6" customWidth="1"/>
    <col min="5893" max="5897" width="10.28515625" style="6" customWidth="1"/>
    <col min="5898" max="5898" width="10.42578125" style="6" customWidth="1"/>
    <col min="5899" max="6145" width="9.140625" style="6"/>
    <col min="6146" max="6146" width="7.7109375" style="6" customWidth="1"/>
    <col min="6147" max="6147" width="4.140625" style="6" customWidth="1"/>
    <col min="6148" max="6148" width="40.5703125" style="6" customWidth="1"/>
    <col min="6149" max="6153" width="10.28515625" style="6" customWidth="1"/>
    <col min="6154" max="6154" width="10.42578125" style="6" customWidth="1"/>
    <col min="6155" max="6401" width="9.140625" style="6"/>
    <col min="6402" max="6402" width="7.7109375" style="6" customWidth="1"/>
    <col min="6403" max="6403" width="4.140625" style="6" customWidth="1"/>
    <col min="6404" max="6404" width="40.5703125" style="6" customWidth="1"/>
    <col min="6405" max="6409" width="10.28515625" style="6" customWidth="1"/>
    <col min="6410" max="6410" width="10.42578125" style="6" customWidth="1"/>
    <col min="6411" max="6657" width="9.140625" style="6"/>
    <col min="6658" max="6658" width="7.7109375" style="6" customWidth="1"/>
    <col min="6659" max="6659" width="4.140625" style="6" customWidth="1"/>
    <col min="6660" max="6660" width="40.5703125" style="6" customWidth="1"/>
    <col min="6661" max="6665" width="10.28515625" style="6" customWidth="1"/>
    <col min="6666" max="6666" width="10.42578125" style="6" customWidth="1"/>
    <col min="6667" max="6913" width="9.140625" style="6"/>
    <col min="6914" max="6914" width="7.7109375" style="6" customWidth="1"/>
    <col min="6915" max="6915" width="4.140625" style="6" customWidth="1"/>
    <col min="6916" max="6916" width="40.5703125" style="6" customWidth="1"/>
    <col min="6917" max="6921" width="10.28515625" style="6" customWidth="1"/>
    <col min="6922" max="6922" width="10.42578125" style="6" customWidth="1"/>
    <col min="6923" max="7169" width="9.140625" style="6"/>
    <col min="7170" max="7170" width="7.7109375" style="6" customWidth="1"/>
    <col min="7171" max="7171" width="4.140625" style="6" customWidth="1"/>
    <col min="7172" max="7172" width="40.5703125" style="6" customWidth="1"/>
    <col min="7173" max="7177" width="10.28515625" style="6" customWidth="1"/>
    <col min="7178" max="7178" width="10.42578125" style="6" customWidth="1"/>
    <col min="7179" max="7425" width="9.140625" style="6"/>
    <col min="7426" max="7426" width="7.7109375" style="6" customWidth="1"/>
    <col min="7427" max="7427" width="4.140625" style="6" customWidth="1"/>
    <col min="7428" max="7428" width="40.5703125" style="6" customWidth="1"/>
    <col min="7429" max="7433" width="10.28515625" style="6" customWidth="1"/>
    <col min="7434" max="7434" width="10.42578125" style="6" customWidth="1"/>
    <col min="7435" max="7681" width="9.140625" style="6"/>
    <col min="7682" max="7682" width="7.7109375" style="6" customWidth="1"/>
    <col min="7683" max="7683" width="4.140625" style="6" customWidth="1"/>
    <col min="7684" max="7684" width="40.5703125" style="6" customWidth="1"/>
    <col min="7685" max="7689" width="10.28515625" style="6" customWidth="1"/>
    <col min="7690" max="7690" width="10.42578125" style="6" customWidth="1"/>
    <col min="7691" max="7937" width="9.140625" style="6"/>
    <col min="7938" max="7938" width="7.7109375" style="6" customWidth="1"/>
    <col min="7939" max="7939" width="4.140625" style="6" customWidth="1"/>
    <col min="7940" max="7940" width="40.5703125" style="6" customWidth="1"/>
    <col min="7941" max="7945" width="10.28515625" style="6" customWidth="1"/>
    <col min="7946" max="7946" width="10.42578125" style="6" customWidth="1"/>
    <col min="7947" max="8193" width="9.140625" style="6"/>
    <col min="8194" max="8194" width="7.7109375" style="6" customWidth="1"/>
    <col min="8195" max="8195" width="4.140625" style="6" customWidth="1"/>
    <col min="8196" max="8196" width="40.5703125" style="6" customWidth="1"/>
    <col min="8197" max="8201" width="10.28515625" style="6" customWidth="1"/>
    <col min="8202" max="8202" width="10.42578125" style="6" customWidth="1"/>
    <col min="8203" max="8449" width="9.140625" style="6"/>
    <col min="8450" max="8450" width="7.7109375" style="6" customWidth="1"/>
    <col min="8451" max="8451" width="4.140625" style="6" customWidth="1"/>
    <col min="8452" max="8452" width="40.5703125" style="6" customWidth="1"/>
    <col min="8453" max="8457" width="10.28515625" style="6" customWidth="1"/>
    <col min="8458" max="8458" width="10.42578125" style="6" customWidth="1"/>
    <col min="8459" max="8705" width="9.140625" style="6"/>
    <col min="8706" max="8706" width="7.7109375" style="6" customWidth="1"/>
    <col min="8707" max="8707" width="4.140625" style="6" customWidth="1"/>
    <col min="8708" max="8708" width="40.5703125" style="6" customWidth="1"/>
    <col min="8709" max="8713" width="10.28515625" style="6" customWidth="1"/>
    <col min="8714" max="8714" width="10.42578125" style="6" customWidth="1"/>
    <col min="8715" max="8961" width="9.140625" style="6"/>
    <col min="8962" max="8962" width="7.7109375" style="6" customWidth="1"/>
    <col min="8963" max="8963" width="4.140625" style="6" customWidth="1"/>
    <col min="8964" max="8964" width="40.5703125" style="6" customWidth="1"/>
    <col min="8965" max="8969" width="10.28515625" style="6" customWidth="1"/>
    <col min="8970" max="8970" width="10.42578125" style="6" customWidth="1"/>
    <col min="8971" max="9217" width="9.140625" style="6"/>
    <col min="9218" max="9218" width="7.7109375" style="6" customWidth="1"/>
    <col min="9219" max="9219" width="4.140625" style="6" customWidth="1"/>
    <col min="9220" max="9220" width="40.5703125" style="6" customWidth="1"/>
    <col min="9221" max="9225" width="10.28515625" style="6" customWidth="1"/>
    <col min="9226" max="9226" width="10.42578125" style="6" customWidth="1"/>
    <col min="9227" max="9473" width="9.140625" style="6"/>
    <col min="9474" max="9474" width="7.7109375" style="6" customWidth="1"/>
    <col min="9475" max="9475" width="4.140625" style="6" customWidth="1"/>
    <col min="9476" max="9476" width="40.5703125" style="6" customWidth="1"/>
    <col min="9477" max="9481" width="10.28515625" style="6" customWidth="1"/>
    <col min="9482" max="9482" width="10.42578125" style="6" customWidth="1"/>
    <col min="9483" max="9729" width="9.140625" style="6"/>
    <col min="9730" max="9730" width="7.7109375" style="6" customWidth="1"/>
    <col min="9731" max="9731" width="4.140625" style="6" customWidth="1"/>
    <col min="9732" max="9732" width="40.5703125" style="6" customWidth="1"/>
    <col min="9733" max="9737" width="10.28515625" style="6" customWidth="1"/>
    <col min="9738" max="9738" width="10.42578125" style="6" customWidth="1"/>
    <col min="9739" max="9985" width="9.140625" style="6"/>
    <col min="9986" max="9986" width="7.7109375" style="6" customWidth="1"/>
    <col min="9987" max="9987" width="4.140625" style="6" customWidth="1"/>
    <col min="9988" max="9988" width="40.5703125" style="6" customWidth="1"/>
    <col min="9989" max="9993" width="10.28515625" style="6" customWidth="1"/>
    <col min="9994" max="9994" width="10.42578125" style="6" customWidth="1"/>
    <col min="9995" max="10241" width="9.140625" style="6"/>
    <col min="10242" max="10242" width="7.7109375" style="6" customWidth="1"/>
    <col min="10243" max="10243" width="4.140625" style="6" customWidth="1"/>
    <col min="10244" max="10244" width="40.5703125" style="6" customWidth="1"/>
    <col min="10245" max="10249" width="10.28515625" style="6" customWidth="1"/>
    <col min="10250" max="10250" width="10.42578125" style="6" customWidth="1"/>
    <col min="10251" max="10497" width="9.140625" style="6"/>
    <col min="10498" max="10498" width="7.7109375" style="6" customWidth="1"/>
    <col min="10499" max="10499" width="4.140625" style="6" customWidth="1"/>
    <col min="10500" max="10500" width="40.5703125" style="6" customWidth="1"/>
    <col min="10501" max="10505" width="10.28515625" style="6" customWidth="1"/>
    <col min="10506" max="10506" width="10.42578125" style="6" customWidth="1"/>
    <col min="10507" max="10753" width="9.140625" style="6"/>
    <col min="10754" max="10754" width="7.7109375" style="6" customWidth="1"/>
    <col min="10755" max="10755" width="4.140625" style="6" customWidth="1"/>
    <col min="10756" max="10756" width="40.5703125" style="6" customWidth="1"/>
    <col min="10757" max="10761" width="10.28515625" style="6" customWidth="1"/>
    <col min="10762" max="10762" width="10.42578125" style="6" customWidth="1"/>
    <col min="10763" max="11009" width="9.140625" style="6"/>
    <col min="11010" max="11010" width="7.7109375" style="6" customWidth="1"/>
    <col min="11011" max="11011" width="4.140625" style="6" customWidth="1"/>
    <col min="11012" max="11012" width="40.5703125" style="6" customWidth="1"/>
    <col min="11013" max="11017" width="10.28515625" style="6" customWidth="1"/>
    <col min="11018" max="11018" width="10.42578125" style="6" customWidth="1"/>
    <col min="11019" max="11265" width="9.140625" style="6"/>
    <col min="11266" max="11266" width="7.7109375" style="6" customWidth="1"/>
    <col min="11267" max="11267" width="4.140625" style="6" customWidth="1"/>
    <col min="11268" max="11268" width="40.5703125" style="6" customWidth="1"/>
    <col min="11269" max="11273" width="10.28515625" style="6" customWidth="1"/>
    <col min="11274" max="11274" width="10.42578125" style="6" customWidth="1"/>
    <col min="11275" max="11521" width="9.140625" style="6"/>
    <col min="11522" max="11522" width="7.7109375" style="6" customWidth="1"/>
    <col min="11523" max="11523" width="4.140625" style="6" customWidth="1"/>
    <col min="11524" max="11524" width="40.5703125" style="6" customWidth="1"/>
    <col min="11525" max="11529" width="10.28515625" style="6" customWidth="1"/>
    <col min="11530" max="11530" width="10.42578125" style="6" customWidth="1"/>
    <col min="11531" max="11777" width="9.140625" style="6"/>
    <col min="11778" max="11778" width="7.7109375" style="6" customWidth="1"/>
    <col min="11779" max="11779" width="4.140625" style="6" customWidth="1"/>
    <col min="11780" max="11780" width="40.5703125" style="6" customWidth="1"/>
    <col min="11781" max="11785" width="10.28515625" style="6" customWidth="1"/>
    <col min="11786" max="11786" width="10.42578125" style="6" customWidth="1"/>
    <col min="11787" max="12033" width="9.140625" style="6"/>
    <col min="12034" max="12034" width="7.7109375" style="6" customWidth="1"/>
    <col min="12035" max="12035" width="4.140625" style="6" customWidth="1"/>
    <col min="12036" max="12036" width="40.5703125" style="6" customWidth="1"/>
    <col min="12037" max="12041" width="10.28515625" style="6" customWidth="1"/>
    <col min="12042" max="12042" width="10.42578125" style="6" customWidth="1"/>
    <col min="12043" max="12289" width="9.140625" style="6"/>
    <col min="12290" max="12290" width="7.7109375" style="6" customWidth="1"/>
    <col min="12291" max="12291" width="4.140625" style="6" customWidth="1"/>
    <col min="12292" max="12292" width="40.5703125" style="6" customWidth="1"/>
    <col min="12293" max="12297" width="10.28515625" style="6" customWidth="1"/>
    <col min="12298" max="12298" width="10.42578125" style="6" customWidth="1"/>
    <col min="12299" max="12545" width="9.140625" style="6"/>
    <col min="12546" max="12546" width="7.7109375" style="6" customWidth="1"/>
    <col min="12547" max="12547" width="4.140625" style="6" customWidth="1"/>
    <col min="12548" max="12548" width="40.5703125" style="6" customWidth="1"/>
    <col min="12549" max="12553" width="10.28515625" style="6" customWidth="1"/>
    <col min="12554" max="12554" width="10.42578125" style="6" customWidth="1"/>
    <col min="12555" max="12801" width="9.140625" style="6"/>
    <col min="12802" max="12802" width="7.7109375" style="6" customWidth="1"/>
    <col min="12803" max="12803" width="4.140625" style="6" customWidth="1"/>
    <col min="12804" max="12804" width="40.5703125" style="6" customWidth="1"/>
    <col min="12805" max="12809" width="10.28515625" style="6" customWidth="1"/>
    <col min="12810" max="12810" width="10.42578125" style="6" customWidth="1"/>
    <col min="12811" max="13057" width="9.140625" style="6"/>
    <col min="13058" max="13058" width="7.7109375" style="6" customWidth="1"/>
    <col min="13059" max="13059" width="4.140625" style="6" customWidth="1"/>
    <col min="13060" max="13060" width="40.5703125" style="6" customWidth="1"/>
    <col min="13061" max="13065" width="10.28515625" style="6" customWidth="1"/>
    <col min="13066" max="13066" width="10.42578125" style="6" customWidth="1"/>
    <col min="13067" max="13313" width="9.140625" style="6"/>
    <col min="13314" max="13314" width="7.7109375" style="6" customWidth="1"/>
    <col min="13315" max="13315" width="4.140625" style="6" customWidth="1"/>
    <col min="13316" max="13316" width="40.5703125" style="6" customWidth="1"/>
    <col min="13317" max="13321" width="10.28515625" style="6" customWidth="1"/>
    <col min="13322" max="13322" width="10.42578125" style="6" customWidth="1"/>
    <col min="13323" max="13569" width="9.140625" style="6"/>
    <col min="13570" max="13570" width="7.7109375" style="6" customWidth="1"/>
    <col min="13571" max="13571" width="4.140625" style="6" customWidth="1"/>
    <col min="13572" max="13572" width="40.5703125" style="6" customWidth="1"/>
    <col min="13573" max="13577" width="10.28515625" style="6" customWidth="1"/>
    <col min="13578" max="13578" width="10.42578125" style="6" customWidth="1"/>
    <col min="13579" max="13825" width="9.140625" style="6"/>
    <col min="13826" max="13826" width="7.7109375" style="6" customWidth="1"/>
    <col min="13827" max="13827" width="4.140625" style="6" customWidth="1"/>
    <col min="13828" max="13828" width="40.5703125" style="6" customWidth="1"/>
    <col min="13829" max="13833" width="10.28515625" style="6" customWidth="1"/>
    <col min="13834" max="13834" width="10.42578125" style="6" customWidth="1"/>
    <col min="13835" max="14081" width="9.140625" style="6"/>
    <col min="14082" max="14082" width="7.7109375" style="6" customWidth="1"/>
    <col min="14083" max="14083" width="4.140625" style="6" customWidth="1"/>
    <col min="14084" max="14084" width="40.5703125" style="6" customWidth="1"/>
    <col min="14085" max="14089" width="10.28515625" style="6" customWidth="1"/>
    <col min="14090" max="14090" width="10.42578125" style="6" customWidth="1"/>
    <col min="14091" max="14337" width="9.140625" style="6"/>
    <col min="14338" max="14338" width="7.7109375" style="6" customWidth="1"/>
    <col min="14339" max="14339" width="4.140625" style="6" customWidth="1"/>
    <col min="14340" max="14340" width="40.5703125" style="6" customWidth="1"/>
    <col min="14341" max="14345" width="10.28515625" style="6" customWidth="1"/>
    <col min="14346" max="14346" width="10.42578125" style="6" customWidth="1"/>
    <col min="14347" max="14593" width="9.140625" style="6"/>
    <col min="14594" max="14594" width="7.7109375" style="6" customWidth="1"/>
    <col min="14595" max="14595" width="4.140625" style="6" customWidth="1"/>
    <col min="14596" max="14596" width="40.5703125" style="6" customWidth="1"/>
    <col min="14597" max="14601" width="10.28515625" style="6" customWidth="1"/>
    <col min="14602" max="14602" width="10.42578125" style="6" customWidth="1"/>
    <col min="14603" max="14849" width="9.140625" style="6"/>
    <col min="14850" max="14850" width="7.7109375" style="6" customWidth="1"/>
    <col min="14851" max="14851" width="4.140625" style="6" customWidth="1"/>
    <col min="14852" max="14852" width="40.5703125" style="6" customWidth="1"/>
    <col min="14853" max="14857" width="10.28515625" style="6" customWidth="1"/>
    <col min="14858" max="14858" width="10.42578125" style="6" customWidth="1"/>
    <col min="14859" max="15105" width="9.140625" style="6"/>
    <col min="15106" max="15106" width="7.7109375" style="6" customWidth="1"/>
    <col min="15107" max="15107" width="4.140625" style="6" customWidth="1"/>
    <col min="15108" max="15108" width="40.5703125" style="6" customWidth="1"/>
    <col min="15109" max="15113" width="10.28515625" style="6" customWidth="1"/>
    <col min="15114" max="15114" width="10.42578125" style="6" customWidth="1"/>
    <col min="15115" max="15361" width="9.140625" style="6"/>
    <col min="15362" max="15362" width="7.7109375" style="6" customWidth="1"/>
    <col min="15363" max="15363" width="4.140625" style="6" customWidth="1"/>
    <col min="15364" max="15364" width="40.5703125" style="6" customWidth="1"/>
    <col min="15365" max="15369" width="10.28515625" style="6" customWidth="1"/>
    <col min="15370" max="15370" width="10.42578125" style="6" customWidth="1"/>
    <col min="15371" max="15617" width="9.140625" style="6"/>
    <col min="15618" max="15618" width="7.7109375" style="6" customWidth="1"/>
    <col min="15619" max="15619" width="4.140625" style="6" customWidth="1"/>
    <col min="15620" max="15620" width="40.5703125" style="6" customWidth="1"/>
    <col min="15621" max="15625" width="10.28515625" style="6" customWidth="1"/>
    <col min="15626" max="15626" width="10.42578125" style="6" customWidth="1"/>
    <col min="15627" max="15873" width="9.140625" style="6"/>
    <col min="15874" max="15874" width="7.7109375" style="6" customWidth="1"/>
    <col min="15875" max="15875" width="4.140625" style="6" customWidth="1"/>
    <col min="15876" max="15876" width="40.5703125" style="6" customWidth="1"/>
    <col min="15877" max="15881" width="10.28515625" style="6" customWidth="1"/>
    <col min="15882" max="15882" width="10.42578125" style="6" customWidth="1"/>
    <col min="15883" max="16129" width="9.140625" style="6"/>
    <col min="16130" max="16130" width="7.7109375" style="6" customWidth="1"/>
    <col min="16131" max="16131" width="4.140625" style="6" customWidth="1"/>
    <col min="16132" max="16132" width="40.5703125" style="6" customWidth="1"/>
    <col min="16133" max="16137" width="10.28515625" style="6" customWidth="1"/>
    <col min="16138" max="16138" width="10.42578125" style="6" customWidth="1"/>
    <col min="16139" max="16384" width="9.140625" style="6"/>
  </cols>
  <sheetData>
    <row r="2" spans="2:11" x14ac:dyDescent="0.25">
      <c r="K2" s="7" t="s">
        <v>103</v>
      </c>
    </row>
    <row r="4" spans="2:11" x14ac:dyDescent="0.25">
      <c r="G4" s="7"/>
      <c r="H4" s="7"/>
    </row>
    <row r="5" spans="2:11" ht="9" customHeight="1" x14ac:dyDescent="0.25"/>
    <row r="8" spans="2:11" ht="15.75" x14ac:dyDescent="0.25">
      <c r="B8" s="10">
        <v>8.0399999999999991</v>
      </c>
      <c r="C8" s="155" t="s">
        <v>87</v>
      </c>
      <c r="D8" s="155"/>
      <c r="E8" s="155"/>
      <c r="F8" s="155"/>
      <c r="G8" s="155"/>
      <c r="H8" s="155"/>
      <c r="I8" s="155"/>
      <c r="J8" s="109"/>
      <c r="K8" s="109"/>
    </row>
    <row r="9" spans="2:11" ht="15.75" customHeight="1" x14ac:dyDescent="0.25">
      <c r="B9" s="10"/>
      <c r="C9" s="155" t="s">
        <v>106</v>
      </c>
      <c r="D9" s="155"/>
      <c r="E9" s="155"/>
      <c r="F9" s="155"/>
      <c r="G9" s="155"/>
      <c r="H9" s="155"/>
      <c r="I9" s="155"/>
      <c r="J9" s="109"/>
      <c r="K9" s="109"/>
    </row>
    <row r="10" spans="2:11" ht="15.75" customHeight="1" x14ac:dyDescent="0.25">
      <c r="B10" s="10"/>
      <c r="C10" s="155"/>
      <c r="D10" s="155"/>
      <c r="E10" s="155"/>
      <c r="F10" s="155"/>
      <c r="G10" s="155"/>
      <c r="H10" s="155"/>
      <c r="I10" s="155"/>
      <c r="J10" s="109"/>
      <c r="K10" s="109"/>
    </row>
    <row r="11" spans="2:11" ht="17.25" customHeight="1" x14ac:dyDescent="0.25">
      <c r="C11" s="35"/>
      <c r="D11" s="165" t="s">
        <v>15</v>
      </c>
      <c r="E11" s="165"/>
      <c r="F11" s="62"/>
      <c r="G11" s="85"/>
      <c r="H11" s="85"/>
      <c r="J11" s="110"/>
      <c r="K11" s="110" t="s">
        <v>88</v>
      </c>
    </row>
    <row r="12" spans="2:11" ht="23.25" customHeight="1" x14ac:dyDescent="0.25">
      <c r="C12" s="166" t="s">
        <v>25</v>
      </c>
      <c r="D12" s="166"/>
      <c r="E12" s="63">
        <v>2006</v>
      </c>
      <c r="F12" s="64">
        <v>2007</v>
      </c>
      <c r="G12" s="64">
        <v>2008</v>
      </c>
      <c r="H12" s="65">
        <v>2009</v>
      </c>
      <c r="I12" s="64" t="s">
        <v>97</v>
      </c>
      <c r="J12" s="64" t="s">
        <v>110</v>
      </c>
      <c r="K12" s="65">
        <v>2012</v>
      </c>
    </row>
    <row r="13" spans="2:11" ht="12.75" customHeight="1" x14ac:dyDescent="0.25">
      <c r="C13" s="90"/>
      <c r="D13" s="90"/>
      <c r="E13" s="91"/>
      <c r="F13" s="92"/>
      <c r="G13" s="92"/>
      <c r="H13" s="86"/>
      <c r="I13" s="86"/>
      <c r="J13" s="86"/>
      <c r="K13" s="86"/>
    </row>
    <row r="14" spans="2:11" ht="16.5" customHeight="1" x14ac:dyDescent="0.25">
      <c r="C14" s="169" t="s">
        <v>26</v>
      </c>
      <c r="D14" s="169"/>
      <c r="E14" s="111">
        <f>SUM(E15:E18)</f>
        <v>8.2651812376914169</v>
      </c>
      <c r="F14" s="111">
        <f t="shared" ref="F14:J14" si="0">SUM(F15:F18)</f>
        <v>7.6124626757146165</v>
      </c>
      <c r="G14" s="111">
        <f t="shared" si="0"/>
        <v>7.538687682185131</v>
      </c>
      <c r="H14" s="111">
        <f t="shared" si="0"/>
        <v>6.2661033852012569</v>
      </c>
      <c r="I14" s="111">
        <f t="shared" si="0"/>
        <v>5.276407468405055</v>
      </c>
      <c r="J14" s="111">
        <f t="shared" si="0"/>
        <v>5.0691379665670855</v>
      </c>
      <c r="K14" s="111">
        <f t="shared" ref="K14" si="1">SUM(K15:K18)</f>
        <v>5.1438448767489575</v>
      </c>
    </row>
    <row r="15" spans="2:11" ht="13.15" customHeight="1" x14ac:dyDescent="0.25">
      <c r="C15" s="112"/>
      <c r="D15" s="44" t="s">
        <v>28</v>
      </c>
      <c r="E15" s="113">
        <f t="shared" ref="E15:K18" si="2">E171*100</f>
        <v>0.28375285023785823</v>
      </c>
      <c r="F15" s="113">
        <f t="shared" si="2"/>
        <v>0.2900900509451777</v>
      </c>
      <c r="G15" s="113">
        <f t="shared" si="2"/>
        <v>0.30675370905463561</v>
      </c>
      <c r="H15" s="113">
        <f t="shared" si="2"/>
        <v>0.36082810385571495</v>
      </c>
      <c r="I15" s="113">
        <f t="shared" si="2"/>
        <v>0.36528974781265766</v>
      </c>
      <c r="J15" s="113">
        <f t="shared" si="2"/>
        <v>0.37526719009464998</v>
      </c>
      <c r="K15" s="113">
        <f t="shared" si="2"/>
        <v>0.37918941232074255</v>
      </c>
    </row>
    <row r="16" spans="2:11" ht="13.15" customHeight="1" x14ac:dyDescent="0.25">
      <c r="C16" s="112"/>
      <c r="D16" s="44" t="s">
        <v>29</v>
      </c>
      <c r="E16" s="113">
        <f t="shared" si="2"/>
        <v>1.1968965833009635</v>
      </c>
      <c r="F16" s="113">
        <f t="shared" si="2"/>
        <v>1.1215874355281195</v>
      </c>
      <c r="G16" s="113">
        <f t="shared" si="2"/>
        <v>0.8118574511193325</v>
      </c>
      <c r="H16" s="113">
        <f t="shared" si="2"/>
        <v>0.8244485103469833</v>
      </c>
      <c r="I16" s="113">
        <f t="shared" si="2"/>
        <v>0.76130021627169864</v>
      </c>
      <c r="J16" s="113">
        <f t="shared" si="2"/>
        <v>0.73662818818705655</v>
      </c>
      <c r="K16" s="113">
        <f t="shared" si="2"/>
        <v>0.75392654423422489</v>
      </c>
    </row>
    <row r="17" spans="3:11" ht="13.15" customHeight="1" x14ac:dyDescent="0.25">
      <c r="C17" s="112"/>
      <c r="D17" s="44" t="s">
        <v>30</v>
      </c>
      <c r="E17" s="113">
        <f t="shared" si="2"/>
        <v>0.89934229199725291</v>
      </c>
      <c r="F17" s="113">
        <f t="shared" si="2"/>
        <v>0.8979001964599328</v>
      </c>
      <c r="G17" s="113">
        <f t="shared" si="2"/>
        <v>1.0084808169837109</v>
      </c>
      <c r="H17" s="113">
        <f t="shared" si="2"/>
        <v>0.99669078416939871</v>
      </c>
      <c r="I17" s="113">
        <f t="shared" si="2"/>
        <v>0.91929106471458388</v>
      </c>
      <c r="J17" s="113">
        <f t="shared" si="2"/>
        <v>0.89495564264559269</v>
      </c>
      <c r="K17" s="113">
        <f t="shared" si="2"/>
        <v>0.91730787910953782</v>
      </c>
    </row>
    <row r="18" spans="3:11" ht="13.15" customHeight="1" x14ac:dyDescent="0.25">
      <c r="C18" s="112"/>
      <c r="D18" s="49" t="s">
        <v>31</v>
      </c>
      <c r="E18" s="113">
        <f t="shared" si="2"/>
        <v>5.8851895121553426</v>
      </c>
      <c r="F18" s="113">
        <f t="shared" si="2"/>
        <v>5.3028849927813866</v>
      </c>
      <c r="G18" s="113">
        <f t="shared" si="2"/>
        <v>5.4115957050274517</v>
      </c>
      <c r="H18" s="113">
        <f t="shared" si="2"/>
        <v>4.0841359868291596</v>
      </c>
      <c r="I18" s="113">
        <f t="shared" si="2"/>
        <v>3.2305264396061149</v>
      </c>
      <c r="J18" s="113">
        <f t="shared" si="2"/>
        <v>3.0622869456397863</v>
      </c>
      <c r="K18" s="113">
        <f t="shared" si="2"/>
        <v>3.0934210410844529</v>
      </c>
    </row>
    <row r="19" spans="3:11" ht="13.15" customHeight="1" x14ac:dyDescent="0.25">
      <c r="C19" s="112"/>
      <c r="D19" s="49"/>
      <c r="E19" s="113"/>
      <c r="F19" s="113"/>
      <c r="G19" s="113"/>
      <c r="H19" s="113"/>
      <c r="I19" s="113"/>
      <c r="J19" s="113"/>
      <c r="K19" s="113"/>
    </row>
    <row r="20" spans="3:11" ht="13.15" customHeight="1" x14ac:dyDescent="0.25">
      <c r="C20" s="168" t="s">
        <v>32</v>
      </c>
      <c r="D20" s="168"/>
      <c r="E20" s="111">
        <f t="shared" ref="E20:K20" si="3">SUM(E21:E34)-E36</f>
        <v>91.734509669966599</v>
      </c>
      <c r="F20" s="111">
        <f t="shared" si="3"/>
        <v>92.416756938022132</v>
      </c>
      <c r="G20" s="111">
        <f t="shared" si="3"/>
        <v>92.452175638668407</v>
      </c>
      <c r="H20" s="111">
        <f t="shared" si="3"/>
        <v>93.700490176317999</v>
      </c>
      <c r="I20" s="111">
        <f t="shared" si="3"/>
        <v>94.724057230323695</v>
      </c>
      <c r="J20" s="111">
        <f t="shared" si="3"/>
        <v>94.950418845535552</v>
      </c>
      <c r="K20" s="111">
        <f t="shared" si="3"/>
        <v>94.856753188202305</v>
      </c>
    </row>
    <row r="21" spans="3:11" ht="13.15" customHeight="1" x14ac:dyDescent="0.25">
      <c r="C21" s="112"/>
      <c r="D21" s="49" t="s">
        <v>33</v>
      </c>
      <c r="E21" s="113">
        <f t="shared" ref="E21:K26" si="4">E176*100</f>
        <v>2.0833345913868984</v>
      </c>
      <c r="F21" s="113">
        <f t="shared" si="4"/>
        <v>2.1646479374867429</v>
      </c>
      <c r="G21" s="113">
        <f t="shared" si="4"/>
        <v>2.2329797023985307</v>
      </c>
      <c r="H21" s="113">
        <f t="shared" si="4"/>
        <v>2.4218578924844292</v>
      </c>
      <c r="I21" s="113">
        <f t="shared" si="4"/>
        <v>2.4698960858573646</v>
      </c>
      <c r="J21" s="113">
        <f t="shared" si="4"/>
        <v>2.4570882631269892</v>
      </c>
      <c r="K21" s="113">
        <f t="shared" si="4"/>
        <v>2.3960907706875387</v>
      </c>
    </row>
    <row r="22" spans="3:11" ht="13.15" customHeight="1" x14ac:dyDescent="0.25">
      <c r="C22" s="112"/>
      <c r="D22" s="49" t="s">
        <v>34</v>
      </c>
      <c r="E22" s="113">
        <f t="shared" si="4"/>
        <v>1.2937234245436069</v>
      </c>
      <c r="F22" s="113">
        <f t="shared" si="4"/>
        <v>1.2959204134215432</v>
      </c>
      <c r="G22" s="113">
        <f t="shared" si="4"/>
        <v>1.3036165879847961</v>
      </c>
      <c r="H22" s="113">
        <f t="shared" si="4"/>
        <v>1.4765723880712627</v>
      </c>
      <c r="I22" s="113">
        <f t="shared" si="4"/>
        <v>1.4586904624012855</v>
      </c>
      <c r="J22" s="113">
        <f t="shared" si="4"/>
        <v>1.413568507813703</v>
      </c>
      <c r="K22" s="113">
        <f t="shared" si="4"/>
        <v>1.4103518958089465</v>
      </c>
    </row>
    <row r="23" spans="3:11" ht="13.15" customHeight="1" x14ac:dyDescent="0.25">
      <c r="C23" s="112"/>
      <c r="D23" s="49" t="s">
        <v>35</v>
      </c>
      <c r="E23" s="113">
        <f t="shared" si="4"/>
        <v>9.7032915549676577</v>
      </c>
      <c r="F23" s="113">
        <f t="shared" si="4"/>
        <v>8.9645373550084706</v>
      </c>
      <c r="G23" s="113">
        <f t="shared" si="4"/>
        <v>9.2963272524303164</v>
      </c>
      <c r="H23" s="113">
        <f t="shared" si="4"/>
        <v>8.781517223437687</v>
      </c>
      <c r="I23" s="113">
        <f t="shared" si="4"/>
        <v>8.2725312121466139</v>
      </c>
      <c r="J23" s="113">
        <f t="shared" si="4"/>
        <v>8.3566073743557556</v>
      </c>
      <c r="K23" s="113">
        <f t="shared" si="4"/>
        <v>8.356663057228582</v>
      </c>
    </row>
    <row r="24" spans="3:11" ht="13.15" customHeight="1" x14ac:dyDescent="0.25">
      <c r="C24" s="112"/>
      <c r="D24" s="49" t="s">
        <v>37</v>
      </c>
      <c r="E24" s="113">
        <f t="shared" si="4"/>
        <v>4.0787104938145875</v>
      </c>
      <c r="F24" s="113">
        <f t="shared" si="4"/>
        <v>3.9376473049076592</v>
      </c>
      <c r="G24" s="113">
        <f t="shared" si="4"/>
        <v>3.9405619724027181</v>
      </c>
      <c r="H24" s="113">
        <f t="shared" si="4"/>
        <v>3.893168242921516</v>
      </c>
      <c r="I24" s="113">
        <f t="shared" si="4"/>
        <v>3.9431088509574566</v>
      </c>
      <c r="J24" s="113">
        <f t="shared" si="4"/>
        <v>3.9233828660758396</v>
      </c>
      <c r="K24" s="113">
        <f t="shared" si="4"/>
        <v>3.9501578616153528</v>
      </c>
    </row>
    <row r="25" spans="3:11" ht="13.15" customHeight="1" x14ac:dyDescent="0.25">
      <c r="C25" s="112"/>
      <c r="D25" s="49" t="s">
        <v>38</v>
      </c>
      <c r="E25" s="113">
        <f t="shared" si="4"/>
        <v>4.9102128075076363</v>
      </c>
      <c r="F25" s="113">
        <f t="shared" si="4"/>
        <v>5.0617523970263898</v>
      </c>
      <c r="G25" s="113">
        <f t="shared" si="4"/>
        <v>5.1094825564852231</v>
      </c>
      <c r="H25" s="113">
        <f t="shared" si="4"/>
        <v>4.902819381155969</v>
      </c>
      <c r="I25" s="113">
        <f t="shared" si="4"/>
        <v>5.3694526863604297</v>
      </c>
      <c r="J25" s="113">
        <f t="shared" si="4"/>
        <v>5.6327348941866511</v>
      </c>
      <c r="K25" s="113">
        <f t="shared" si="4"/>
        <v>5.7186620633368346</v>
      </c>
    </row>
    <row r="26" spans="3:11" ht="13.15" customHeight="1" x14ac:dyDescent="0.25">
      <c r="C26" s="112"/>
      <c r="D26" s="49" t="s">
        <v>40</v>
      </c>
      <c r="E26" s="113">
        <f t="shared" si="4"/>
        <v>4.3502445808675922</v>
      </c>
      <c r="F26" s="113">
        <f t="shared" si="4"/>
        <v>4.3170079342965204</v>
      </c>
      <c r="G26" s="113">
        <f t="shared" si="4"/>
        <v>4.3761300491069512</v>
      </c>
      <c r="H26" s="113">
        <f t="shared" si="4"/>
        <v>4.8265608120063659</v>
      </c>
      <c r="I26" s="113">
        <f t="shared" si="4"/>
        <v>4.747114366218586</v>
      </c>
      <c r="J26" s="113">
        <f t="shared" si="4"/>
        <v>4.7025155569704138</v>
      </c>
      <c r="K26" s="113">
        <f t="shared" si="4"/>
        <v>4.6613872486020975</v>
      </c>
    </row>
    <row r="27" spans="3:11" ht="13.15" customHeight="1" x14ac:dyDescent="0.25">
      <c r="C27" s="112"/>
      <c r="D27" s="49" t="s">
        <v>41</v>
      </c>
      <c r="E27" s="113">
        <v>47.1</v>
      </c>
      <c r="F27" s="113">
        <v>48.1</v>
      </c>
      <c r="G27" s="113">
        <v>46.6</v>
      </c>
      <c r="H27" s="113">
        <v>42.7</v>
      </c>
      <c r="I27" s="113">
        <v>42.4</v>
      </c>
      <c r="J27" s="113">
        <v>42.1</v>
      </c>
      <c r="K27" s="113">
        <v>42.1</v>
      </c>
    </row>
    <row r="28" spans="3:11" ht="13.15" customHeight="1" x14ac:dyDescent="0.25">
      <c r="C28" s="112"/>
      <c r="D28" s="49" t="s">
        <v>43</v>
      </c>
      <c r="E28" s="113">
        <f t="shared" ref="E28:K34" si="5">E183*100</f>
        <v>8.1549540289862463</v>
      </c>
      <c r="F28" s="113">
        <f t="shared" si="5"/>
        <v>8.4129368401154032</v>
      </c>
      <c r="G28" s="113">
        <f t="shared" si="5"/>
        <v>8.4539661087152904</v>
      </c>
      <c r="H28" s="113">
        <f t="shared" si="5"/>
        <v>8.8669273564202982</v>
      </c>
      <c r="I28" s="113">
        <f t="shared" si="5"/>
        <v>8.9444712676485807</v>
      </c>
      <c r="J28" s="113">
        <f t="shared" si="5"/>
        <v>8.815035584694515</v>
      </c>
      <c r="K28" s="113">
        <f t="shared" si="5"/>
        <v>8.6858519101623362</v>
      </c>
    </row>
    <row r="29" spans="3:11" ht="13.15" customHeight="1" x14ac:dyDescent="0.25">
      <c r="C29" s="112"/>
      <c r="D29" s="49" t="s">
        <v>44</v>
      </c>
      <c r="E29" s="113">
        <f t="shared" si="5"/>
        <v>11.428038662663397</v>
      </c>
      <c r="F29" s="113">
        <f t="shared" si="5"/>
        <v>12.040834907331439</v>
      </c>
      <c r="G29" s="113">
        <f t="shared" si="5"/>
        <v>12.059140597436555</v>
      </c>
      <c r="H29" s="113">
        <f t="shared" si="5"/>
        <v>13.10551287054262</v>
      </c>
      <c r="I29" s="113">
        <f t="shared" si="5"/>
        <v>13.654996217227891</v>
      </c>
      <c r="J29" s="113">
        <f t="shared" si="5"/>
        <v>13.807460683575732</v>
      </c>
      <c r="K29" s="113">
        <f t="shared" si="5"/>
        <v>13.928755951777729</v>
      </c>
    </row>
    <row r="30" spans="3:11" ht="13.15" customHeight="1" x14ac:dyDescent="0.25">
      <c r="C30" s="112"/>
      <c r="D30" s="49" t="s">
        <v>45</v>
      </c>
      <c r="E30" s="113">
        <f t="shared" si="5"/>
        <v>2.0364531985566172</v>
      </c>
      <c r="F30" s="113">
        <f t="shared" si="5"/>
        <v>2.0742903912385664</v>
      </c>
      <c r="G30" s="113">
        <f t="shared" si="5"/>
        <v>2.0586312595008063</v>
      </c>
      <c r="H30" s="113">
        <f t="shared" si="5"/>
        <v>2.0792955911241569</v>
      </c>
      <c r="I30" s="113">
        <f t="shared" si="5"/>
        <v>2.0966559410937511</v>
      </c>
      <c r="J30" s="113">
        <f t="shared" si="5"/>
        <v>2.1139122535597723</v>
      </c>
      <c r="K30" s="113">
        <f t="shared" si="5"/>
        <v>2.1811745345498958</v>
      </c>
    </row>
    <row r="31" spans="3:11" ht="13.15" customHeight="1" x14ac:dyDescent="0.25">
      <c r="C31" s="112"/>
      <c r="D31" s="49" t="s">
        <v>46</v>
      </c>
      <c r="E31" s="113">
        <f t="shared" si="5"/>
        <v>6.9577473453844876</v>
      </c>
      <c r="F31" s="113">
        <f t="shared" si="5"/>
        <v>6.8417576820015134</v>
      </c>
      <c r="G31" s="113">
        <f t="shared" si="5"/>
        <v>7.4077320301204397</v>
      </c>
      <c r="H31" s="113">
        <f t="shared" si="5"/>
        <v>7.5947419224947703</v>
      </c>
      <c r="I31" s="113">
        <f t="shared" si="5"/>
        <v>7.560169726207322</v>
      </c>
      <c r="J31" s="113">
        <f t="shared" si="5"/>
        <v>7.4908500243131977</v>
      </c>
      <c r="K31" s="113">
        <f t="shared" si="5"/>
        <v>7.5499634638405864</v>
      </c>
    </row>
    <row r="32" spans="3:11" ht="13.15" customHeight="1" x14ac:dyDescent="0.25">
      <c r="C32" s="112"/>
      <c r="D32" s="49" t="s">
        <v>48</v>
      </c>
      <c r="E32" s="113">
        <f t="shared" si="5"/>
        <v>2.345926179099926</v>
      </c>
      <c r="F32" s="113">
        <f t="shared" si="5"/>
        <v>2.3496492475325259</v>
      </c>
      <c r="G32" s="113">
        <f t="shared" si="5"/>
        <v>2.5334985584201464</v>
      </c>
      <c r="H32" s="113">
        <f t="shared" si="5"/>
        <v>2.7276017530321224</v>
      </c>
      <c r="I32" s="113">
        <f t="shared" si="5"/>
        <v>2.7366435125670634</v>
      </c>
      <c r="J32" s="113">
        <f t="shared" si="5"/>
        <v>2.6909894704843871</v>
      </c>
      <c r="K32" s="113">
        <f t="shared" si="5"/>
        <v>2.6552719143478383</v>
      </c>
    </row>
    <row r="33" spans="3:12" ht="13.15" customHeight="1" x14ac:dyDescent="0.25">
      <c r="C33" s="112"/>
      <c r="D33" s="32" t="s">
        <v>49</v>
      </c>
      <c r="E33" s="113">
        <f t="shared" si="5"/>
        <v>2.708608257684181</v>
      </c>
      <c r="F33" s="113">
        <f t="shared" si="5"/>
        <v>2.6499294460481089</v>
      </c>
      <c r="G33" s="113">
        <f t="shared" si="5"/>
        <v>2.8438907375873623</v>
      </c>
      <c r="H33" s="113">
        <f t="shared" si="5"/>
        <v>3.0363170217242028</v>
      </c>
      <c r="I33" s="113">
        <f t="shared" si="5"/>
        <v>3.1396068788996403</v>
      </c>
      <c r="J33" s="113">
        <f t="shared" si="5"/>
        <v>3.1479389068626129</v>
      </c>
      <c r="K33" s="113">
        <f t="shared" si="5"/>
        <v>3.1495394118363209</v>
      </c>
    </row>
    <row r="34" spans="3:12" ht="13.15" customHeight="1" x14ac:dyDescent="0.25">
      <c r="C34" s="112"/>
      <c r="D34" s="49" t="s">
        <v>51</v>
      </c>
      <c r="E34" s="113">
        <f t="shared" si="5"/>
        <v>3.167623943996932</v>
      </c>
      <c r="F34" s="113">
        <f t="shared" si="5"/>
        <v>3.0564189528220678</v>
      </c>
      <c r="G34" s="113">
        <f t="shared" si="5"/>
        <v>2.8629825365136847</v>
      </c>
      <c r="H34" s="113">
        <f t="shared" si="5"/>
        <v>3.0789017956820826</v>
      </c>
      <c r="I34" s="113">
        <f t="shared" si="5"/>
        <v>3.1592350596591738</v>
      </c>
      <c r="J34" s="113">
        <f t="shared" si="5"/>
        <v>3.1545903590721602</v>
      </c>
      <c r="K34" s="113">
        <f t="shared" si="5"/>
        <v>3.1856477807651502</v>
      </c>
    </row>
    <row r="35" spans="3:12" ht="13.15" customHeight="1" x14ac:dyDescent="0.25">
      <c r="C35" s="114"/>
      <c r="D35" s="44"/>
      <c r="E35" s="113"/>
      <c r="F35" s="113"/>
      <c r="G35" s="113"/>
      <c r="H35" s="113"/>
      <c r="I35" s="113"/>
      <c r="K35" s="113"/>
      <c r="L35" s="113"/>
    </row>
    <row r="36" spans="3:12" ht="13.15" customHeight="1" x14ac:dyDescent="0.25">
      <c r="C36" s="160" t="s">
        <v>54</v>
      </c>
      <c r="D36" s="160"/>
      <c r="E36" s="113">
        <f t="shared" ref="E36:K36" si="6">E190*100</f>
        <v>18.58435939949316</v>
      </c>
      <c r="F36" s="115">
        <f t="shared" si="6"/>
        <v>18.850573871214824</v>
      </c>
      <c r="G36" s="115">
        <f t="shared" si="6"/>
        <v>18.626764310434407</v>
      </c>
      <c r="H36" s="115">
        <f t="shared" si="6"/>
        <v>15.791304074779491</v>
      </c>
      <c r="I36" s="115">
        <f t="shared" si="6"/>
        <v>15.228515036921458</v>
      </c>
      <c r="J36" s="115">
        <f t="shared" si="6"/>
        <v>14.856255899556178</v>
      </c>
      <c r="K36" s="115">
        <f t="shared" si="6"/>
        <v>15.072764676356904</v>
      </c>
    </row>
    <row r="37" spans="3:12" ht="13.15" customHeight="1" x14ac:dyDescent="0.25">
      <c r="C37" s="76"/>
      <c r="D37" s="76"/>
      <c r="E37" s="77"/>
      <c r="F37" s="77"/>
      <c r="G37" s="77"/>
      <c r="H37" s="116"/>
      <c r="I37" s="116"/>
      <c r="K37" s="116"/>
      <c r="L37" s="116"/>
    </row>
    <row r="38" spans="3:12" ht="13.15" customHeight="1" x14ac:dyDescent="0.25">
      <c r="C38" s="171" t="s">
        <v>56</v>
      </c>
      <c r="D38" s="171"/>
      <c r="E38" s="117">
        <f t="shared" ref="E38:K38" si="7">SUM(E15:E18, E21:E34)-E36</f>
        <v>99.999690907658021</v>
      </c>
      <c r="F38" s="117">
        <f t="shared" si="7"/>
        <v>100.02921961373676</v>
      </c>
      <c r="G38" s="117">
        <f t="shared" si="7"/>
        <v>99.990863320853535</v>
      </c>
      <c r="H38" s="117">
        <f t="shared" si="7"/>
        <v>99.966593561519261</v>
      </c>
      <c r="I38" s="117">
        <f t="shared" si="7"/>
        <v>100.00046469872873</v>
      </c>
      <c r="J38" s="117">
        <f t="shared" si="7"/>
        <v>100.01955681210264</v>
      </c>
      <c r="K38" s="117">
        <f t="shared" si="7"/>
        <v>100.00059806495125</v>
      </c>
      <c r="L38" s="117">
        <f>SUM(J15:J18, J21:J34)-J36</f>
        <v>100.01955681210264</v>
      </c>
    </row>
    <row r="40" spans="3:12" x14ac:dyDescent="0.25">
      <c r="C40" s="162" t="s">
        <v>58</v>
      </c>
      <c r="D40" s="163"/>
      <c r="E40" s="118"/>
    </row>
    <row r="41" spans="3:12" x14ac:dyDescent="0.25">
      <c r="D41" s="5"/>
    </row>
    <row r="42" spans="3:12" x14ac:dyDescent="0.25">
      <c r="D42" s="5"/>
      <c r="E42" s="119"/>
    </row>
    <row r="43" spans="3:12" x14ac:dyDescent="0.25">
      <c r="C43" s="120"/>
      <c r="D43" s="5"/>
    </row>
    <row r="71" spans="2:10" x14ac:dyDescent="0.25">
      <c r="B71" s="52"/>
      <c r="C71" s="52"/>
      <c r="D71" s="53"/>
      <c r="E71" s="53"/>
      <c r="F71" s="53"/>
      <c r="G71" s="53"/>
      <c r="H71" s="53"/>
      <c r="I71" s="53"/>
    </row>
    <row r="72" spans="2:10" ht="9" customHeight="1" x14ac:dyDescent="0.25">
      <c r="B72" s="52"/>
      <c r="C72" s="52"/>
      <c r="D72" s="53"/>
      <c r="E72" s="53"/>
      <c r="F72" s="53"/>
      <c r="G72" s="53"/>
      <c r="H72" s="53"/>
      <c r="I72" s="53"/>
    </row>
    <row r="73" spans="2:10" x14ac:dyDescent="0.25">
      <c r="B73" s="164"/>
      <c r="C73" s="164"/>
      <c r="D73" s="164"/>
      <c r="E73" s="164"/>
      <c r="F73" s="164"/>
      <c r="G73" s="164"/>
      <c r="H73" s="164"/>
      <c r="I73" s="164"/>
      <c r="J73" s="80"/>
    </row>
    <row r="169" spans="2:11" s="60" customFormat="1" x14ac:dyDescent="0.25">
      <c r="B169" s="9"/>
      <c r="C169" s="9"/>
      <c r="D169" s="9" t="s">
        <v>100</v>
      </c>
      <c r="E169" s="60">
        <v>2006</v>
      </c>
      <c r="F169" s="60">
        <v>2007</v>
      </c>
      <c r="G169" s="60">
        <v>2008</v>
      </c>
      <c r="H169" s="60">
        <v>2009</v>
      </c>
      <c r="I169" s="60">
        <v>2010</v>
      </c>
      <c r="J169" s="60">
        <v>2011</v>
      </c>
      <c r="K169" s="60">
        <f>K12</f>
        <v>2012</v>
      </c>
    </row>
    <row r="170" spans="2:11" s="60" customFormat="1" x14ac:dyDescent="0.25">
      <c r="B170" s="9"/>
      <c r="C170" s="9"/>
      <c r="D170" s="9" t="s">
        <v>26</v>
      </c>
      <c r="E170" s="121">
        <v>8.2651812376914172E-2</v>
      </c>
      <c r="F170" s="121">
        <v>7.6124626757146166E-2</v>
      </c>
      <c r="G170" s="121">
        <v>7.5386876821851315E-2</v>
      </c>
      <c r="H170" s="121">
        <v>6.2661033852012563E-2</v>
      </c>
      <c r="I170" s="121">
        <v>5.2764074684050553E-2</v>
      </c>
      <c r="J170" s="121">
        <v>5.0691379665670853E-2</v>
      </c>
      <c r="K170" s="121">
        <v>5.1438448767489577E-2</v>
      </c>
    </row>
    <row r="171" spans="2:11" s="60" customFormat="1" x14ac:dyDescent="0.25">
      <c r="B171" s="9"/>
      <c r="C171" s="9"/>
      <c r="D171" s="9" t="s">
        <v>63</v>
      </c>
      <c r="E171" s="121">
        <v>2.8375285023785821E-3</v>
      </c>
      <c r="F171" s="121">
        <v>2.9009005094517773E-3</v>
      </c>
      <c r="G171" s="121">
        <v>3.0675370905463564E-3</v>
      </c>
      <c r="H171" s="121">
        <v>3.6082810385571493E-3</v>
      </c>
      <c r="I171" s="121">
        <v>3.6528974781265765E-3</v>
      </c>
      <c r="J171" s="121">
        <v>3.7526719009464997E-3</v>
      </c>
      <c r="K171" s="121">
        <v>3.7918941232074252E-3</v>
      </c>
    </row>
    <row r="172" spans="2:11" s="60" customFormat="1" x14ac:dyDescent="0.25">
      <c r="B172" s="9"/>
      <c r="C172" s="9"/>
      <c r="D172" s="9" t="s">
        <v>64</v>
      </c>
      <c r="E172" s="121">
        <v>1.1968965833009635E-2</v>
      </c>
      <c r="F172" s="121">
        <v>1.1215874355281194E-2</v>
      </c>
      <c r="G172" s="121">
        <v>8.1185745111933254E-3</v>
      </c>
      <c r="H172" s="121">
        <v>8.2444851034698327E-3</v>
      </c>
      <c r="I172" s="121">
        <v>7.6130021627169864E-3</v>
      </c>
      <c r="J172" s="121">
        <v>7.3662818818705659E-3</v>
      </c>
      <c r="K172" s="121">
        <v>7.5392654423422486E-3</v>
      </c>
    </row>
    <row r="173" spans="2:11" s="60" customFormat="1" x14ac:dyDescent="0.25">
      <c r="B173" s="9"/>
      <c r="C173" s="9"/>
      <c r="D173" s="9" t="s">
        <v>98</v>
      </c>
      <c r="E173" s="121">
        <v>8.9934229199725296E-3</v>
      </c>
      <c r="F173" s="121">
        <v>8.9790019645993278E-3</v>
      </c>
      <c r="G173" s="121">
        <v>1.008480816983711E-2</v>
      </c>
      <c r="H173" s="121">
        <v>9.9669078416939876E-3</v>
      </c>
      <c r="I173" s="121">
        <v>9.192910647145839E-3</v>
      </c>
      <c r="J173" s="121">
        <v>8.949556426455927E-3</v>
      </c>
      <c r="K173" s="121">
        <v>9.1730787910953779E-3</v>
      </c>
    </row>
    <row r="174" spans="2:11" s="60" customFormat="1" x14ac:dyDescent="0.25">
      <c r="B174" s="9"/>
      <c r="C174" s="9"/>
      <c r="D174" s="9" t="s">
        <v>68</v>
      </c>
      <c r="E174" s="121">
        <v>5.8851895121553421E-2</v>
      </c>
      <c r="F174" s="121">
        <v>5.3028849927813863E-2</v>
      </c>
      <c r="G174" s="121">
        <v>5.4115957050274513E-2</v>
      </c>
      <c r="H174" s="121">
        <v>4.0841359868291592E-2</v>
      </c>
      <c r="I174" s="121">
        <v>3.2305264396061149E-2</v>
      </c>
      <c r="J174" s="121">
        <v>3.0622869456397861E-2</v>
      </c>
      <c r="K174" s="121">
        <v>3.0934210410844529E-2</v>
      </c>
    </row>
    <row r="175" spans="2:11" s="60" customFormat="1" x14ac:dyDescent="0.25">
      <c r="B175" s="9"/>
      <c r="C175" s="9"/>
      <c r="D175" s="9" t="s">
        <v>32</v>
      </c>
      <c r="E175" s="121">
        <v>0.91734818762308579</v>
      </c>
      <c r="F175" s="121">
        <v>0.92387537324285385</v>
      </c>
      <c r="G175" s="121">
        <v>0.9246131231781487</v>
      </c>
      <c r="H175" s="121">
        <v>0.9373389661479874</v>
      </c>
      <c r="I175" s="121">
        <v>0.94723592531594947</v>
      </c>
      <c r="J175" s="121">
        <v>0.94930862033432917</v>
      </c>
      <c r="K175" s="121">
        <v>0.9485615512325104</v>
      </c>
    </row>
    <row r="176" spans="2:11" s="60" customFormat="1" x14ac:dyDescent="0.25">
      <c r="B176" s="9"/>
      <c r="C176" s="9"/>
      <c r="D176" s="9" t="s">
        <v>66</v>
      </c>
      <c r="E176" s="121">
        <v>2.0833345913868984E-2</v>
      </c>
      <c r="F176" s="121">
        <v>2.1646479374867428E-2</v>
      </c>
      <c r="G176" s="121">
        <v>2.2329797023985305E-2</v>
      </c>
      <c r="H176" s="121">
        <v>2.4218578924844292E-2</v>
      </c>
      <c r="I176" s="121">
        <v>2.4698960858573645E-2</v>
      </c>
      <c r="J176" s="121">
        <v>2.4570882631269893E-2</v>
      </c>
      <c r="K176" s="121">
        <v>2.3960907706875388E-2</v>
      </c>
    </row>
    <row r="177" spans="2:11" s="60" customFormat="1" x14ac:dyDescent="0.25">
      <c r="B177" s="9"/>
      <c r="C177" s="9"/>
      <c r="D177" s="9" t="s">
        <v>67</v>
      </c>
      <c r="E177" s="121">
        <v>1.293723424543607E-2</v>
      </c>
      <c r="F177" s="121">
        <v>1.2959204134215432E-2</v>
      </c>
      <c r="G177" s="121">
        <v>1.3036165879847961E-2</v>
      </c>
      <c r="H177" s="121">
        <v>1.4765723880712628E-2</v>
      </c>
      <c r="I177" s="121">
        <v>1.4586904624012855E-2</v>
      </c>
      <c r="J177" s="121">
        <v>1.413568507813703E-2</v>
      </c>
      <c r="K177" s="121">
        <v>1.4103518958089464E-2</v>
      </c>
    </row>
    <row r="178" spans="2:11" s="60" customFormat="1" x14ac:dyDescent="0.25">
      <c r="B178" s="9"/>
      <c r="C178" s="9"/>
      <c r="D178" s="9" t="s">
        <v>69</v>
      </c>
      <c r="E178" s="121">
        <v>9.7032915549676579E-2</v>
      </c>
      <c r="F178" s="121">
        <v>8.96453735500847E-2</v>
      </c>
      <c r="G178" s="121">
        <v>9.2963272524303156E-2</v>
      </c>
      <c r="H178" s="121">
        <v>8.7815172234376876E-2</v>
      </c>
      <c r="I178" s="121">
        <v>8.2725312121466138E-2</v>
      </c>
      <c r="J178" s="121">
        <v>8.3566073743557553E-2</v>
      </c>
      <c r="K178" s="121">
        <v>8.3566630572285819E-2</v>
      </c>
    </row>
    <row r="179" spans="2:11" s="60" customFormat="1" x14ac:dyDescent="0.25">
      <c r="B179" s="9"/>
      <c r="C179" s="9"/>
      <c r="D179" s="9" t="s">
        <v>70</v>
      </c>
      <c r="E179" s="121">
        <v>4.0787104938145878E-2</v>
      </c>
      <c r="F179" s="121">
        <v>3.9376473049076592E-2</v>
      </c>
      <c r="G179" s="121">
        <v>3.9405619724027181E-2</v>
      </c>
      <c r="H179" s="121">
        <v>3.8931682429215159E-2</v>
      </c>
      <c r="I179" s="121">
        <v>3.9431088509574566E-2</v>
      </c>
      <c r="J179" s="121">
        <v>3.9233828660758398E-2</v>
      </c>
      <c r="K179" s="121">
        <v>3.9501578616153527E-2</v>
      </c>
    </row>
    <row r="180" spans="2:11" s="60" customFormat="1" x14ac:dyDescent="0.25">
      <c r="B180" s="9"/>
      <c r="C180" s="9"/>
      <c r="D180" s="9" t="s">
        <v>71</v>
      </c>
      <c r="E180" s="121">
        <v>4.9102128075076364E-2</v>
      </c>
      <c r="F180" s="121">
        <v>5.0617523970263895E-2</v>
      </c>
      <c r="G180" s="121">
        <v>5.1094825564852231E-2</v>
      </c>
      <c r="H180" s="121">
        <v>4.9028193811559692E-2</v>
      </c>
      <c r="I180" s="121">
        <v>5.3694526863604299E-2</v>
      </c>
      <c r="J180" s="121">
        <v>5.6327348941866508E-2</v>
      </c>
      <c r="K180" s="121">
        <v>5.7186620633368344E-2</v>
      </c>
    </row>
    <row r="181" spans="2:11" s="60" customFormat="1" x14ac:dyDescent="0.25">
      <c r="B181" s="9"/>
      <c r="C181" s="9"/>
      <c r="D181" s="9" t="s">
        <v>72</v>
      </c>
      <c r="E181" s="121">
        <v>4.3502445808675919E-2</v>
      </c>
      <c r="F181" s="121">
        <v>4.3170079342965205E-2</v>
      </c>
      <c r="G181" s="121">
        <v>4.3761300491069514E-2</v>
      </c>
      <c r="H181" s="121">
        <v>4.8265608120063662E-2</v>
      </c>
      <c r="I181" s="121">
        <v>4.7471143662185855E-2</v>
      </c>
      <c r="J181" s="121">
        <v>4.7025155569704137E-2</v>
      </c>
      <c r="K181" s="121">
        <v>4.6613872486020974E-2</v>
      </c>
    </row>
    <row r="182" spans="2:11" s="60" customFormat="1" x14ac:dyDescent="0.25">
      <c r="B182" s="9"/>
      <c r="C182" s="9"/>
      <c r="D182" s="9" t="s">
        <v>73</v>
      </c>
      <c r="E182" s="121">
        <v>0.47100309092341963</v>
      </c>
      <c r="F182" s="121">
        <v>0.48070780386263279</v>
      </c>
      <c r="G182" s="121">
        <v>0.46609136679146446</v>
      </c>
      <c r="H182" s="121">
        <v>0.42733406438480731</v>
      </c>
      <c r="I182" s="121">
        <v>0.42399535301271218</v>
      </c>
      <c r="J182" s="121">
        <v>0.42080443187897354</v>
      </c>
      <c r="K182" s="121">
        <v>0.42099401935048747</v>
      </c>
    </row>
    <row r="183" spans="2:11" s="60" customFormat="1" x14ac:dyDescent="0.25">
      <c r="B183" s="9"/>
      <c r="C183" s="9"/>
      <c r="D183" s="9" t="s">
        <v>74</v>
      </c>
      <c r="E183" s="121">
        <v>8.1549540289862457E-2</v>
      </c>
      <c r="F183" s="121">
        <v>8.4129368401154037E-2</v>
      </c>
      <c r="G183" s="121">
        <v>8.4539661087152912E-2</v>
      </c>
      <c r="H183" s="121">
        <v>8.8669273564202983E-2</v>
      </c>
      <c r="I183" s="121">
        <v>8.9444712676485807E-2</v>
      </c>
      <c r="J183" s="121">
        <v>8.8150355846945153E-2</v>
      </c>
      <c r="K183" s="121">
        <v>8.6858519101623358E-2</v>
      </c>
    </row>
    <row r="184" spans="2:11" s="60" customFormat="1" x14ac:dyDescent="0.25">
      <c r="B184" s="9"/>
      <c r="C184" s="9"/>
      <c r="D184" s="9" t="s">
        <v>75</v>
      </c>
      <c r="E184" s="121">
        <v>0.11428038662663396</v>
      </c>
      <c r="F184" s="121">
        <v>0.12040834907331438</v>
      </c>
      <c r="G184" s="121">
        <v>0.12059140597436555</v>
      </c>
      <c r="H184" s="121">
        <v>0.13105512870542621</v>
      </c>
      <c r="I184" s="121">
        <v>0.13654996217227891</v>
      </c>
      <c r="J184" s="121">
        <v>0.13807460683575731</v>
      </c>
      <c r="K184" s="121">
        <v>0.1392875595177773</v>
      </c>
    </row>
    <row r="185" spans="2:11" s="60" customFormat="1" x14ac:dyDescent="0.25">
      <c r="B185" s="9"/>
      <c r="C185" s="9"/>
      <c r="D185" s="60" t="s">
        <v>76</v>
      </c>
      <c r="E185" s="121">
        <v>2.0364531985566172E-2</v>
      </c>
      <c r="F185" s="121">
        <v>2.0742903912385664E-2</v>
      </c>
      <c r="G185" s="121">
        <v>2.0586312595008063E-2</v>
      </c>
      <c r="H185" s="121">
        <v>2.079295591124157E-2</v>
      </c>
      <c r="I185" s="121">
        <v>2.0966559410937512E-2</v>
      </c>
      <c r="J185" s="121">
        <v>2.1139122535597722E-2</v>
      </c>
      <c r="K185" s="121">
        <v>2.181174534549896E-2</v>
      </c>
    </row>
    <row r="186" spans="2:11" s="60" customFormat="1" x14ac:dyDescent="0.25">
      <c r="B186" s="9"/>
      <c r="C186" s="9"/>
      <c r="D186" s="60" t="s">
        <v>77</v>
      </c>
      <c r="E186" s="121">
        <v>6.9577473453844879E-2</v>
      </c>
      <c r="F186" s="121">
        <v>6.8417576820015133E-2</v>
      </c>
      <c r="G186" s="121">
        <v>7.4077320301204397E-2</v>
      </c>
      <c r="H186" s="121">
        <v>7.5947419224947701E-2</v>
      </c>
      <c r="I186" s="121">
        <v>7.560169726207322E-2</v>
      </c>
      <c r="J186" s="121">
        <v>7.4908500243131976E-2</v>
      </c>
      <c r="K186" s="121">
        <v>7.5499634638405866E-2</v>
      </c>
    </row>
    <row r="187" spans="2:11" s="60" customFormat="1" x14ac:dyDescent="0.25">
      <c r="B187" s="9"/>
      <c r="C187" s="9"/>
      <c r="D187" s="60" t="s">
        <v>78</v>
      </c>
      <c r="E187" s="121">
        <v>2.3459261790999261E-2</v>
      </c>
      <c r="F187" s="121">
        <v>2.3496492475325259E-2</v>
      </c>
      <c r="G187" s="121">
        <v>2.5334985584201466E-2</v>
      </c>
      <c r="H187" s="121">
        <v>2.7276017530321224E-2</v>
      </c>
      <c r="I187" s="121">
        <v>2.7366435125670635E-2</v>
      </c>
      <c r="J187" s="121">
        <v>2.6909894704843871E-2</v>
      </c>
      <c r="K187" s="121">
        <v>2.6552719143478381E-2</v>
      </c>
    </row>
    <row r="188" spans="2:11" s="60" customFormat="1" x14ac:dyDescent="0.25">
      <c r="B188" s="9"/>
      <c r="C188" s="9"/>
      <c r="D188" s="60" t="s">
        <v>79</v>
      </c>
      <c r="E188" s="121">
        <v>2.7086082576841811E-2</v>
      </c>
      <c r="F188" s="121">
        <v>2.6499294460481087E-2</v>
      </c>
      <c r="G188" s="121">
        <v>2.8438907375873623E-2</v>
      </c>
      <c r="H188" s="121">
        <v>3.0363170217242028E-2</v>
      </c>
      <c r="I188" s="121">
        <v>3.1396068788996402E-2</v>
      </c>
      <c r="J188" s="121">
        <v>3.1479389068626129E-2</v>
      </c>
      <c r="K188" s="121">
        <v>3.1495394118363211E-2</v>
      </c>
    </row>
    <row r="189" spans="2:11" s="60" customFormat="1" x14ac:dyDescent="0.25">
      <c r="B189" s="9"/>
      <c r="C189" s="9"/>
      <c r="D189" s="60" t="s">
        <v>80</v>
      </c>
      <c r="E189" s="121">
        <v>3.167623943996932E-2</v>
      </c>
      <c r="F189" s="121">
        <v>3.0564189528220678E-2</v>
      </c>
      <c r="G189" s="121">
        <v>2.8629825365136849E-2</v>
      </c>
      <c r="H189" s="121">
        <v>3.0789017956820826E-2</v>
      </c>
      <c r="I189" s="121">
        <v>3.1592350596591739E-2</v>
      </c>
      <c r="J189" s="121">
        <v>3.1545903590721604E-2</v>
      </c>
      <c r="K189" s="121">
        <v>3.1856477807651502E-2</v>
      </c>
    </row>
    <row r="190" spans="2:11" s="60" customFormat="1" x14ac:dyDescent="0.25">
      <c r="B190" s="9"/>
      <c r="C190" s="9"/>
      <c r="D190" s="60" t="s">
        <v>81</v>
      </c>
      <c r="E190" s="121">
        <v>0.18584359399493158</v>
      </c>
      <c r="F190" s="121">
        <v>0.18850573871214824</v>
      </c>
      <c r="G190" s="121">
        <v>0.18626764310434407</v>
      </c>
      <c r="H190" s="121">
        <v>0.15791304074779491</v>
      </c>
      <c r="I190" s="121">
        <v>0.15228515036921458</v>
      </c>
      <c r="J190" s="121">
        <v>0.14856255899556178</v>
      </c>
      <c r="K190" s="121">
        <v>0.15072764676356903</v>
      </c>
    </row>
    <row r="191" spans="2:11" s="60" customFormat="1" x14ac:dyDescent="0.25">
      <c r="B191" s="9"/>
      <c r="C191" s="9"/>
      <c r="D191" s="60" t="s">
        <v>99</v>
      </c>
      <c r="E191" s="121">
        <v>1</v>
      </c>
      <c r="F191" s="121">
        <v>1</v>
      </c>
      <c r="G191" s="121">
        <v>1</v>
      </c>
      <c r="H191" s="121">
        <v>1</v>
      </c>
      <c r="I191" s="121">
        <v>1</v>
      </c>
      <c r="J191" s="121">
        <v>1</v>
      </c>
      <c r="K191" s="121">
        <v>1</v>
      </c>
    </row>
  </sheetData>
  <mergeCells count="11">
    <mergeCell ref="C14:D14"/>
    <mergeCell ref="C8:I8"/>
    <mergeCell ref="C9:I9"/>
    <mergeCell ref="C10:I10"/>
    <mergeCell ref="D11:E11"/>
    <mergeCell ref="C12:D12"/>
    <mergeCell ref="C20:D20"/>
    <mergeCell ref="C36:D36"/>
    <mergeCell ref="C38:D38"/>
    <mergeCell ref="C40:D40"/>
    <mergeCell ref="B73:I73"/>
  </mergeCells>
  <pageMargins left="0.7" right="0.7" top="0.75" bottom="0.75" header="0.3" footer="0.3"/>
  <pageSetup scale="60" orientation="portrait" r:id="rId1"/>
  <rowBreaks count="1" manualBreakCount="1">
    <brk id="41" max="16383" man="1"/>
  </rowBreaks>
  <ignoredErrors>
    <ignoredError sqref="J2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60"/>
  <sheetViews>
    <sheetView zoomScaleNormal="100" zoomScaleSheetLayoutView="70" workbookViewId="0">
      <selection activeCell="I4" sqref="I4"/>
    </sheetView>
  </sheetViews>
  <sheetFormatPr defaultRowHeight="15" x14ac:dyDescent="0.25"/>
  <cols>
    <col min="1" max="1" width="9.140625" style="6"/>
    <col min="2" max="2" width="7.7109375" style="5" customWidth="1"/>
    <col min="3" max="3" width="35.5703125" style="5" customWidth="1"/>
    <col min="4" max="10" width="14.7109375" style="6" customWidth="1"/>
    <col min="11" max="11" width="14.7109375" style="5" customWidth="1"/>
    <col min="12" max="43" width="9.140625" style="6"/>
    <col min="44" max="47" width="12.85546875" style="9" bestFit="1" customWidth="1"/>
    <col min="48" max="48" width="13.5703125" style="9" customWidth="1"/>
    <col min="49" max="258" width="9.140625" style="6"/>
    <col min="259" max="259" width="7.7109375" style="6" customWidth="1"/>
    <col min="260" max="260" width="35.5703125" style="6" customWidth="1"/>
    <col min="261" max="261" width="12.140625" style="6" customWidth="1"/>
    <col min="262" max="262" width="11.7109375" style="6" customWidth="1"/>
    <col min="263" max="264" width="11.5703125" style="6" customWidth="1"/>
    <col min="265" max="265" width="12.5703125" style="6" customWidth="1"/>
    <col min="266" max="266" width="2.85546875" style="6" customWidth="1"/>
    <col min="267" max="267" width="10.42578125" style="6" customWidth="1"/>
    <col min="268" max="271" width="12.85546875" style="6" bestFit="1" customWidth="1"/>
    <col min="272" max="272" width="13.5703125" style="6" customWidth="1"/>
    <col min="273" max="514" width="9.140625" style="6"/>
    <col min="515" max="515" width="7.7109375" style="6" customWidth="1"/>
    <col min="516" max="516" width="35.5703125" style="6" customWidth="1"/>
    <col min="517" max="517" width="12.140625" style="6" customWidth="1"/>
    <col min="518" max="518" width="11.7109375" style="6" customWidth="1"/>
    <col min="519" max="520" width="11.5703125" style="6" customWidth="1"/>
    <col min="521" max="521" width="12.5703125" style="6" customWidth="1"/>
    <col min="522" max="522" width="2.85546875" style="6" customWidth="1"/>
    <col min="523" max="523" width="10.42578125" style="6" customWidth="1"/>
    <col min="524" max="527" width="12.85546875" style="6" bestFit="1" customWidth="1"/>
    <col min="528" max="528" width="13.5703125" style="6" customWidth="1"/>
    <col min="529" max="770" width="9.140625" style="6"/>
    <col min="771" max="771" width="7.7109375" style="6" customWidth="1"/>
    <col min="772" max="772" width="35.5703125" style="6" customWidth="1"/>
    <col min="773" max="773" width="12.140625" style="6" customWidth="1"/>
    <col min="774" max="774" width="11.7109375" style="6" customWidth="1"/>
    <col min="775" max="776" width="11.5703125" style="6" customWidth="1"/>
    <col min="777" max="777" width="12.5703125" style="6" customWidth="1"/>
    <col min="778" max="778" width="2.85546875" style="6" customWidth="1"/>
    <col min="779" max="779" width="10.42578125" style="6" customWidth="1"/>
    <col min="780" max="783" width="12.85546875" style="6" bestFit="1" customWidth="1"/>
    <col min="784" max="784" width="13.5703125" style="6" customWidth="1"/>
    <col min="785" max="1026" width="9.140625" style="6"/>
    <col min="1027" max="1027" width="7.7109375" style="6" customWidth="1"/>
    <col min="1028" max="1028" width="35.5703125" style="6" customWidth="1"/>
    <col min="1029" max="1029" width="12.140625" style="6" customWidth="1"/>
    <col min="1030" max="1030" width="11.7109375" style="6" customWidth="1"/>
    <col min="1031" max="1032" width="11.5703125" style="6" customWidth="1"/>
    <col min="1033" max="1033" width="12.5703125" style="6" customWidth="1"/>
    <col min="1034" max="1034" width="2.85546875" style="6" customWidth="1"/>
    <col min="1035" max="1035" width="10.42578125" style="6" customWidth="1"/>
    <col min="1036" max="1039" width="12.85546875" style="6" bestFit="1" customWidth="1"/>
    <col min="1040" max="1040" width="13.5703125" style="6" customWidth="1"/>
    <col min="1041" max="1282" width="9.140625" style="6"/>
    <col min="1283" max="1283" width="7.7109375" style="6" customWidth="1"/>
    <col min="1284" max="1284" width="35.5703125" style="6" customWidth="1"/>
    <col min="1285" max="1285" width="12.140625" style="6" customWidth="1"/>
    <col min="1286" max="1286" width="11.7109375" style="6" customWidth="1"/>
    <col min="1287" max="1288" width="11.5703125" style="6" customWidth="1"/>
    <col min="1289" max="1289" width="12.5703125" style="6" customWidth="1"/>
    <col min="1290" max="1290" width="2.85546875" style="6" customWidth="1"/>
    <col min="1291" max="1291" width="10.42578125" style="6" customWidth="1"/>
    <col min="1292" max="1295" width="12.85546875" style="6" bestFit="1" customWidth="1"/>
    <col min="1296" max="1296" width="13.5703125" style="6" customWidth="1"/>
    <col min="1297" max="1538" width="9.140625" style="6"/>
    <col min="1539" max="1539" width="7.7109375" style="6" customWidth="1"/>
    <col min="1540" max="1540" width="35.5703125" style="6" customWidth="1"/>
    <col min="1541" max="1541" width="12.140625" style="6" customWidth="1"/>
    <col min="1542" max="1542" width="11.7109375" style="6" customWidth="1"/>
    <col min="1543" max="1544" width="11.5703125" style="6" customWidth="1"/>
    <col min="1545" max="1545" width="12.5703125" style="6" customWidth="1"/>
    <col min="1546" max="1546" width="2.85546875" style="6" customWidth="1"/>
    <col min="1547" max="1547" width="10.42578125" style="6" customWidth="1"/>
    <col min="1548" max="1551" width="12.85546875" style="6" bestFit="1" customWidth="1"/>
    <col min="1552" max="1552" width="13.5703125" style="6" customWidth="1"/>
    <col min="1553" max="1794" width="9.140625" style="6"/>
    <col min="1795" max="1795" width="7.7109375" style="6" customWidth="1"/>
    <col min="1796" max="1796" width="35.5703125" style="6" customWidth="1"/>
    <col min="1797" max="1797" width="12.140625" style="6" customWidth="1"/>
    <col min="1798" max="1798" width="11.7109375" style="6" customWidth="1"/>
    <col min="1799" max="1800" width="11.5703125" style="6" customWidth="1"/>
    <col min="1801" max="1801" width="12.5703125" style="6" customWidth="1"/>
    <col min="1802" max="1802" width="2.85546875" style="6" customWidth="1"/>
    <col min="1803" max="1803" width="10.42578125" style="6" customWidth="1"/>
    <col min="1804" max="1807" width="12.85546875" style="6" bestFit="1" customWidth="1"/>
    <col min="1808" max="1808" width="13.5703125" style="6" customWidth="1"/>
    <col min="1809" max="2050" width="9.140625" style="6"/>
    <col min="2051" max="2051" width="7.7109375" style="6" customWidth="1"/>
    <col min="2052" max="2052" width="35.5703125" style="6" customWidth="1"/>
    <col min="2053" max="2053" width="12.140625" style="6" customWidth="1"/>
    <col min="2054" max="2054" width="11.7109375" style="6" customWidth="1"/>
    <col min="2055" max="2056" width="11.5703125" style="6" customWidth="1"/>
    <col min="2057" max="2057" width="12.5703125" style="6" customWidth="1"/>
    <col min="2058" max="2058" width="2.85546875" style="6" customWidth="1"/>
    <col min="2059" max="2059" width="10.42578125" style="6" customWidth="1"/>
    <col min="2060" max="2063" width="12.85546875" style="6" bestFit="1" customWidth="1"/>
    <col min="2064" max="2064" width="13.5703125" style="6" customWidth="1"/>
    <col min="2065" max="2306" width="9.140625" style="6"/>
    <col min="2307" max="2307" width="7.7109375" style="6" customWidth="1"/>
    <col min="2308" max="2308" width="35.5703125" style="6" customWidth="1"/>
    <col min="2309" max="2309" width="12.140625" style="6" customWidth="1"/>
    <col min="2310" max="2310" width="11.7109375" style="6" customWidth="1"/>
    <col min="2311" max="2312" width="11.5703125" style="6" customWidth="1"/>
    <col min="2313" max="2313" width="12.5703125" style="6" customWidth="1"/>
    <col min="2314" max="2314" width="2.85546875" style="6" customWidth="1"/>
    <col min="2315" max="2315" width="10.42578125" style="6" customWidth="1"/>
    <col min="2316" max="2319" width="12.85546875" style="6" bestFit="1" customWidth="1"/>
    <col min="2320" max="2320" width="13.5703125" style="6" customWidth="1"/>
    <col min="2321" max="2562" width="9.140625" style="6"/>
    <col min="2563" max="2563" width="7.7109375" style="6" customWidth="1"/>
    <col min="2564" max="2564" width="35.5703125" style="6" customWidth="1"/>
    <col min="2565" max="2565" width="12.140625" style="6" customWidth="1"/>
    <col min="2566" max="2566" width="11.7109375" style="6" customWidth="1"/>
    <col min="2567" max="2568" width="11.5703125" style="6" customWidth="1"/>
    <col min="2569" max="2569" width="12.5703125" style="6" customWidth="1"/>
    <col min="2570" max="2570" width="2.85546875" style="6" customWidth="1"/>
    <col min="2571" max="2571" width="10.42578125" style="6" customWidth="1"/>
    <col min="2572" max="2575" width="12.85546875" style="6" bestFit="1" customWidth="1"/>
    <col min="2576" max="2576" width="13.5703125" style="6" customWidth="1"/>
    <col min="2577" max="2818" width="9.140625" style="6"/>
    <col min="2819" max="2819" width="7.7109375" style="6" customWidth="1"/>
    <col min="2820" max="2820" width="35.5703125" style="6" customWidth="1"/>
    <col min="2821" max="2821" width="12.140625" style="6" customWidth="1"/>
    <col min="2822" max="2822" width="11.7109375" style="6" customWidth="1"/>
    <col min="2823" max="2824" width="11.5703125" style="6" customWidth="1"/>
    <col min="2825" max="2825" width="12.5703125" style="6" customWidth="1"/>
    <col min="2826" max="2826" width="2.85546875" style="6" customWidth="1"/>
    <col min="2827" max="2827" width="10.42578125" style="6" customWidth="1"/>
    <col min="2828" max="2831" width="12.85546875" style="6" bestFit="1" customWidth="1"/>
    <col min="2832" max="2832" width="13.5703125" style="6" customWidth="1"/>
    <col min="2833" max="3074" width="9.140625" style="6"/>
    <col min="3075" max="3075" width="7.7109375" style="6" customWidth="1"/>
    <col min="3076" max="3076" width="35.5703125" style="6" customWidth="1"/>
    <col min="3077" max="3077" width="12.140625" style="6" customWidth="1"/>
    <col min="3078" max="3078" width="11.7109375" style="6" customWidth="1"/>
    <col min="3079" max="3080" width="11.5703125" style="6" customWidth="1"/>
    <col min="3081" max="3081" width="12.5703125" style="6" customWidth="1"/>
    <col min="3082" max="3082" width="2.85546875" style="6" customWidth="1"/>
    <col min="3083" max="3083" width="10.42578125" style="6" customWidth="1"/>
    <col min="3084" max="3087" width="12.85546875" style="6" bestFit="1" customWidth="1"/>
    <col min="3088" max="3088" width="13.5703125" style="6" customWidth="1"/>
    <col min="3089" max="3330" width="9.140625" style="6"/>
    <col min="3331" max="3331" width="7.7109375" style="6" customWidth="1"/>
    <col min="3332" max="3332" width="35.5703125" style="6" customWidth="1"/>
    <col min="3333" max="3333" width="12.140625" style="6" customWidth="1"/>
    <col min="3334" max="3334" width="11.7109375" style="6" customWidth="1"/>
    <col min="3335" max="3336" width="11.5703125" style="6" customWidth="1"/>
    <col min="3337" max="3337" width="12.5703125" style="6" customWidth="1"/>
    <col min="3338" max="3338" width="2.85546875" style="6" customWidth="1"/>
    <col min="3339" max="3339" width="10.42578125" style="6" customWidth="1"/>
    <col min="3340" max="3343" width="12.85546875" style="6" bestFit="1" customWidth="1"/>
    <col min="3344" max="3344" width="13.5703125" style="6" customWidth="1"/>
    <col min="3345" max="3586" width="9.140625" style="6"/>
    <col min="3587" max="3587" width="7.7109375" style="6" customWidth="1"/>
    <col min="3588" max="3588" width="35.5703125" style="6" customWidth="1"/>
    <col min="3589" max="3589" width="12.140625" style="6" customWidth="1"/>
    <col min="3590" max="3590" width="11.7109375" style="6" customWidth="1"/>
    <col min="3591" max="3592" width="11.5703125" style="6" customWidth="1"/>
    <col min="3593" max="3593" width="12.5703125" style="6" customWidth="1"/>
    <col min="3594" max="3594" width="2.85546875" style="6" customWidth="1"/>
    <col min="3595" max="3595" width="10.42578125" style="6" customWidth="1"/>
    <col min="3596" max="3599" width="12.85546875" style="6" bestFit="1" customWidth="1"/>
    <col min="3600" max="3600" width="13.5703125" style="6" customWidth="1"/>
    <col min="3601" max="3842" width="9.140625" style="6"/>
    <col min="3843" max="3843" width="7.7109375" style="6" customWidth="1"/>
    <col min="3844" max="3844" width="35.5703125" style="6" customWidth="1"/>
    <col min="3845" max="3845" width="12.140625" style="6" customWidth="1"/>
    <col min="3846" max="3846" width="11.7109375" style="6" customWidth="1"/>
    <col min="3847" max="3848" width="11.5703125" style="6" customWidth="1"/>
    <col min="3849" max="3849" width="12.5703125" style="6" customWidth="1"/>
    <col min="3850" max="3850" width="2.85546875" style="6" customWidth="1"/>
    <col min="3851" max="3851" width="10.42578125" style="6" customWidth="1"/>
    <col min="3852" max="3855" width="12.85546875" style="6" bestFit="1" customWidth="1"/>
    <col min="3856" max="3856" width="13.5703125" style="6" customWidth="1"/>
    <col min="3857" max="4098" width="9.140625" style="6"/>
    <col min="4099" max="4099" width="7.7109375" style="6" customWidth="1"/>
    <col min="4100" max="4100" width="35.5703125" style="6" customWidth="1"/>
    <col min="4101" max="4101" width="12.140625" style="6" customWidth="1"/>
    <col min="4102" max="4102" width="11.7109375" style="6" customWidth="1"/>
    <col min="4103" max="4104" width="11.5703125" style="6" customWidth="1"/>
    <col min="4105" max="4105" width="12.5703125" style="6" customWidth="1"/>
    <col min="4106" max="4106" width="2.85546875" style="6" customWidth="1"/>
    <col min="4107" max="4107" width="10.42578125" style="6" customWidth="1"/>
    <col min="4108" max="4111" width="12.85546875" style="6" bestFit="1" customWidth="1"/>
    <col min="4112" max="4112" width="13.5703125" style="6" customWidth="1"/>
    <col min="4113" max="4354" width="9.140625" style="6"/>
    <col min="4355" max="4355" width="7.7109375" style="6" customWidth="1"/>
    <col min="4356" max="4356" width="35.5703125" style="6" customWidth="1"/>
    <col min="4357" max="4357" width="12.140625" style="6" customWidth="1"/>
    <col min="4358" max="4358" width="11.7109375" style="6" customWidth="1"/>
    <col min="4359" max="4360" width="11.5703125" style="6" customWidth="1"/>
    <col min="4361" max="4361" width="12.5703125" style="6" customWidth="1"/>
    <col min="4362" max="4362" width="2.85546875" style="6" customWidth="1"/>
    <col min="4363" max="4363" width="10.42578125" style="6" customWidth="1"/>
    <col min="4364" max="4367" width="12.85546875" style="6" bestFit="1" customWidth="1"/>
    <col min="4368" max="4368" width="13.5703125" style="6" customWidth="1"/>
    <col min="4369" max="4610" width="9.140625" style="6"/>
    <col min="4611" max="4611" width="7.7109375" style="6" customWidth="1"/>
    <col min="4612" max="4612" width="35.5703125" style="6" customWidth="1"/>
    <col min="4613" max="4613" width="12.140625" style="6" customWidth="1"/>
    <col min="4614" max="4614" width="11.7109375" style="6" customWidth="1"/>
    <col min="4615" max="4616" width="11.5703125" style="6" customWidth="1"/>
    <col min="4617" max="4617" width="12.5703125" style="6" customWidth="1"/>
    <col min="4618" max="4618" width="2.85546875" style="6" customWidth="1"/>
    <col min="4619" max="4619" width="10.42578125" style="6" customWidth="1"/>
    <col min="4620" max="4623" width="12.85546875" style="6" bestFit="1" customWidth="1"/>
    <col min="4624" max="4624" width="13.5703125" style="6" customWidth="1"/>
    <col min="4625" max="4866" width="9.140625" style="6"/>
    <col min="4867" max="4867" width="7.7109375" style="6" customWidth="1"/>
    <col min="4868" max="4868" width="35.5703125" style="6" customWidth="1"/>
    <col min="4869" max="4869" width="12.140625" style="6" customWidth="1"/>
    <col min="4870" max="4870" width="11.7109375" style="6" customWidth="1"/>
    <col min="4871" max="4872" width="11.5703125" style="6" customWidth="1"/>
    <col min="4873" max="4873" width="12.5703125" style="6" customWidth="1"/>
    <col min="4874" max="4874" width="2.85546875" style="6" customWidth="1"/>
    <col min="4875" max="4875" width="10.42578125" style="6" customWidth="1"/>
    <col min="4876" max="4879" width="12.85546875" style="6" bestFit="1" customWidth="1"/>
    <col min="4880" max="4880" width="13.5703125" style="6" customWidth="1"/>
    <col min="4881" max="5122" width="9.140625" style="6"/>
    <col min="5123" max="5123" width="7.7109375" style="6" customWidth="1"/>
    <col min="5124" max="5124" width="35.5703125" style="6" customWidth="1"/>
    <col min="5125" max="5125" width="12.140625" style="6" customWidth="1"/>
    <col min="5126" max="5126" width="11.7109375" style="6" customWidth="1"/>
    <col min="5127" max="5128" width="11.5703125" style="6" customWidth="1"/>
    <col min="5129" max="5129" width="12.5703125" style="6" customWidth="1"/>
    <col min="5130" max="5130" width="2.85546875" style="6" customWidth="1"/>
    <col min="5131" max="5131" width="10.42578125" style="6" customWidth="1"/>
    <col min="5132" max="5135" width="12.85546875" style="6" bestFit="1" customWidth="1"/>
    <col min="5136" max="5136" width="13.5703125" style="6" customWidth="1"/>
    <col min="5137" max="5378" width="9.140625" style="6"/>
    <col min="5379" max="5379" width="7.7109375" style="6" customWidth="1"/>
    <col min="5380" max="5380" width="35.5703125" style="6" customWidth="1"/>
    <col min="5381" max="5381" width="12.140625" style="6" customWidth="1"/>
    <col min="5382" max="5382" width="11.7109375" style="6" customWidth="1"/>
    <col min="5383" max="5384" width="11.5703125" style="6" customWidth="1"/>
    <col min="5385" max="5385" width="12.5703125" style="6" customWidth="1"/>
    <col min="5386" max="5386" width="2.85546875" style="6" customWidth="1"/>
    <col min="5387" max="5387" width="10.42578125" style="6" customWidth="1"/>
    <col min="5388" max="5391" width="12.85546875" style="6" bestFit="1" customWidth="1"/>
    <col min="5392" max="5392" width="13.5703125" style="6" customWidth="1"/>
    <col min="5393" max="5634" width="9.140625" style="6"/>
    <col min="5635" max="5635" width="7.7109375" style="6" customWidth="1"/>
    <col min="5636" max="5636" width="35.5703125" style="6" customWidth="1"/>
    <col min="5637" max="5637" width="12.140625" style="6" customWidth="1"/>
    <col min="5638" max="5638" width="11.7109375" style="6" customWidth="1"/>
    <col min="5639" max="5640" width="11.5703125" style="6" customWidth="1"/>
    <col min="5641" max="5641" width="12.5703125" style="6" customWidth="1"/>
    <col min="5642" max="5642" width="2.85546875" style="6" customWidth="1"/>
    <col min="5643" max="5643" width="10.42578125" style="6" customWidth="1"/>
    <col min="5644" max="5647" width="12.85546875" style="6" bestFit="1" customWidth="1"/>
    <col min="5648" max="5648" width="13.5703125" style="6" customWidth="1"/>
    <col min="5649" max="5890" width="9.140625" style="6"/>
    <col min="5891" max="5891" width="7.7109375" style="6" customWidth="1"/>
    <col min="5892" max="5892" width="35.5703125" style="6" customWidth="1"/>
    <col min="5893" max="5893" width="12.140625" style="6" customWidth="1"/>
    <col min="5894" max="5894" width="11.7109375" style="6" customWidth="1"/>
    <col min="5895" max="5896" width="11.5703125" style="6" customWidth="1"/>
    <col min="5897" max="5897" width="12.5703125" style="6" customWidth="1"/>
    <col min="5898" max="5898" width="2.85546875" style="6" customWidth="1"/>
    <col min="5899" max="5899" width="10.42578125" style="6" customWidth="1"/>
    <col min="5900" max="5903" width="12.85546875" style="6" bestFit="1" customWidth="1"/>
    <col min="5904" max="5904" width="13.5703125" style="6" customWidth="1"/>
    <col min="5905" max="6146" width="9.140625" style="6"/>
    <col min="6147" max="6147" width="7.7109375" style="6" customWidth="1"/>
    <col min="6148" max="6148" width="35.5703125" style="6" customWidth="1"/>
    <col min="6149" max="6149" width="12.140625" style="6" customWidth="1"/>
    <col min="6150" max="6150" width="11.7109375" style="6" customWidth="1"/>
    <col min="6151" max="6152" width="11.5703125" style="6" customWidth="1"/>
    <col min="6153" max="6153" width="12.5703125" style="6" customWidth="1"/>
    <col min="6154" max="6154" width="2.85546875" style="6" customWidth="1"/>
    <col min="6155" max="6155" width="10.42578125" style="6" customWidth="1"/>
    <col min="6156" max="6159" width="12.85546875" style="6" bestFit="1" customWidth="1"/>
    <col min="6160" max="6160" width="13.5703125" style="6" customWidth="1"/>
    <col min="6161" max="6402" width="9.140625" style="6"/>
    <col min="6403" max="6403" width="7.7109375" style="6" customWidth="1"/>
    <col min="6404" max="6404" width="35.5703125" style="6" customWidth="1"/>
    <col min="6405" max="6405" width="12.140625" style="6" customWidth="1"/>
    <col min="6406" max="6406" width="11.7109375" style="6" customWidth="1"/>
    <col min="6407" max="6408" width="11.5703125" style="6" customWidth="1"/>
    <col min="6409" max="6409" width="12.5703125" style="6" customWidth="1"/>
    <col min="6410" max="6410" width="2.85546875" style="6" customWidth="1"/>
    <col min="6411" max="6411" width="10.42578125" style="6" customWidth="1"/>
    <col min="6412" max="6415" width="12.85546875" style="6" bestFit="1" customWidth="1"/>
    <col min="6416" max="6416" width="13.5703125" style="6" customWidth="1"/>
    <col min="6417" max="6658" width="9.140625" style="6"/>
    <col min="6659" max="6659" width="7.7109375" style="6" customWidth="1"/>
    <col min="6660" max="6660" width="35.5703125" style="6" customWidth="1"/>
    <col min="6661" max="6661" width="12.140625" style="6" customWidth="1"/>
    <col min="6662" max="6662" width="11.7109375" style="6" customWidth="1"/>
    <col min="6663" max="6664" width="11.5703125" style="6" customWidth="1"/>
    <col min="6665" max="6665" width="12.5703125" style="6" customWidth="1"/>
    <col min="6666" max="6666" width="2.85546875" style="6" customWidth="1"/>
    <col min="6667" max="6667" width="10.42578125" style="6" customWidth="1"/>
    <col min="6668" max="6671" width="12.85546875" style="6" bestFit="1" customWidth="1"/>
    <col min="6672" max="6672" width="13.5703125" style="6" customWidth="1"/>
    <col min="6673" max="6914" width="9.140625" style="6"/>
    <col min="6915" max="6915" width="7.7109375" style="6" customWidth="1"/>
    <col min="6916" max="6916" width="35.5703125" style="6" customWidth="1"/>
    <col min="6917" max="6917" width="12.140625" style="6" customWidth="1"/>
    <col min="6918" max="6918" width="11.7109375" style="6" customWidth="1"/>
    <col min="6919" max="6920" width="11.5703125" style="6" customWidth="1"/>
    <col min="6921" max="6921" width="12.5703125" style="6" customWidth="1"/>
    <col min="6922" max="6922" width="2.85546875" style="6" customWidth="1"/>
    <col min="6923" max="6923" width="10.42578125" style="6" customWidth="1"/>
    <col min="6924" max="6927" width="12.85546875" style="6" bestFit="1" customWidth="1"/>
    <col min="6928" max="6928" width="13.5703125" style="6" customWidth="1"/>
    <col min="6929" max="7170" width="9.140625" style="6"/>
    <col min="7171" max="7171" width="7.7109375" style="6" customWidth="1"/>
    <col min="7172" max="7172" width="35.5703125" style="6" customWidth="1"/>
    <col min="7173" max="7173" width="12.140625" style="6" customWidth="1"/>
    <col min="7174" max="7174" width="11.7109375" style="6" customWidth="1"/>
    <col min="7175" max="7176" width="11.5703125" style="6" customWidth="1"/>
    <col min="7177" max="7177" width="12.5703125" style="6" customWidth="1"/>
    <col min="7178" max="7178" width="2.85546875" style="6" customWidth="1"/>
    <col min="7179" max="7179" width="10.42578125" style="6" customWidth="1"/>
    <col min="7180" max="7183" width="12.85546875" style="6" bestFit="1" customWidth="1"/>
    <col min="7184" max="7184" width="13.5703125" style="6" customWidth="1"/>
    <col min="7185" max="7426" width="9.140625" style="6"/>
    <col min="7427" max="7427" width="7.7109375" style="6" customWidth="1"/>
    <col min="7428" max="7428" width="35.5703125" style="6" customWidth="1"/>
    <col min="7429" max="7429" width="12.140625" style="6" customWidth="1"/>
    <col min="7430" max="7430" width="11.7109375" style="6" customWidth="1"/>
    <col min="7431" max="7432" width="11.5703125" style="6" customWidth="1"/>
    <col min="7433" max="7433" width="12.5703125" style="6" customWidth="1"/>
    <col min="7434" max="7434" width="2.85546875" style="6" customWidth="1"/>
    <col min="7435" max="7435" width="10.42578125" style="6" customWidth="1"/>
    <col min="7436" max="7439" width="12.85546875" style="6" bestFit="1" customWidth="1"/>
    <col min="7440" max="7440" width="13.5703125" style="6" customWidth="1"/>
    <col min="7441" max="7682" width="9.140625" style="6"/>
    <col min="7683" max="7683" width="7.7109375" style="6" customWidth="1"/>
    <col min="7684" max="7684" width="35.5703125" style="6" customWidth="1"/>
    <col min="7685" max="7685" width="12.140625" style="6" customWidth="1"/>
    <col min="7686" max="7686" width="11.7109375" style="6" customWidth="1"/>
    <col min="7687" max="7688" width="11.5703125" style="6" customWidth="1"/>
    <col min="7689" max="7689" width="12.5703125" style="6" customWidth="1"/>
    <col min="7690" max="7690" width="2.85546875" style="6" customWidth="1"/>
    <col min="7691" max="7691" width="10.42578125" style="6" customWidth="1"/>
    <col min="7692" max="7695" width="12.85546875" style="6" bestFit="1" customWidth="1"/>
    <col min="7696" max="7696" width="13.5703125" style="6" customWidth="1"/>
    <col min="7697" max="7938" width="9.140625" style="6"/>
    <col min="7939" max="7939" width="7.7109375" style="6" customWidth="1"/>
    <col min="7940" max="7940" width="35.5703125" style="6" customWidth="1"/>
    <col min="7941" max="7941" width="12.140625" style="6" customWidth="1"/>
    <col min="7942" max="7942" width="11.7109375" style="6" customWidth="1"/>
    <col min="7943" max="7944" width="11.5703125" style="6" customWidth="1"/>
    <col min="7945" max="7945" width="12.5703125" style="6" customWidth="1"/>
    <col min="7946" max="7946" width="2.85546875" style="6" customWidth="1"/>
    <col min="7947" max="7947" width="10.42578125" style="6" customWidth="1"/>
    <col min="7948" max="7951" width="12.85546875" style="6" bestFit="1" customWidth="1"/>
    <col min="7952" max="7952" width="13.5703125" style="6" customWidth="1"/>
    <col min="7953" max="8194" width="9.140625" style="6"/>
    <col min="8195" max="8195" width="7.7109375" style="6" customWidth="1"/>
    <col min="8196" max="8196" width="35.5703125" style="6" customWidth="1"/>
    <col min="8197" max="8197" width="12.140625" style="6" customWidth="1"/>
    <col min="8198" max="8198" width="11.7109375" style="6" customWidth="1"/>
    <col min="8199" max="8200" width="11.5703125" style="6" customWidth="1"/>
    <col min="8201" max="8201" width="12.5703125" style="6" customWidth="1"/>
    <col min="8202" max="8202" width="2.85546875" style="6" customWidth="1"/>
    <col min="8203" max="8203" width="10.42578125" style="6" customWidth="1"/>
    <col min="8204" max="8207" width="12.85546875" style="6" bestFit="1" customWidth="1"/>
    <col min="8208" max="8208" width="13.5703125" style="6" customWidth="1"/>
    <col min="8209" max="8450" width="9.140625" style="6"/>
    <col min="8451" max="8451" width="7.7109375" style="6" customWidth="1"/>
    <col min="8452" max="8452" width="35.5703125" style="6" customWidth="1"/>
    <col min="8453" max="8453" width="12.140625" style="6" customWidth="1"/>
    <col min="8454" max="8454" width="11.7109375" style="6" customWidth="1"/>
    <col min="8455" max="8456" width="11.5703125" style="6" customWidth="1"/>
    <col min="8457" max="8457" width="12.5703125" style="6" customWidth="1"/>
    <col min="8458" max="8458" width="2.85546875" style="6" customWidth="1"/>
    <col min="8459" max="8459" width="10.42578125" style="6" customWidth="1"/>
    <col min="8460" max="8463" width="12.85546875" style="6" bestFit="1" customWidth="1"/>
    <col min="8464" max="8464" width="13.5703125" style="6" customWidth="1"/>
    <col min="8465" max="8706" width="9.140625" style="6"/>
    <col min="8707" max="8707" width="7.7109375" style="6" customWidth="1"/>
    <col min="8708" max="8708" width="35.5703125" style="6" customWidth="1"/>
    <col min="8709" max="8709" width="12.140625" style="6" customWidth="1"/>
    <col min="8710" max="8710" width="11.7109375" style="6" customWidth="1"/>
    <col min="8711" max="8712" width="11.5703125" style="6" customWidth="1"/>
    <col min="8713" max="8713" width="12.5703125" style="6" customWidth="1"/>
    <col min="8714" max="8714" width="2.85546875" style="6" customWidth="1"/>
    <col min="8715" max="8715" width="10.42578125" style="6" customWidth="1"/>
    <col min="8716" max="8719" width="12.85546875" style="6" bestFit="1" customWidth="1"/>
    <col min="8720" max="8720" width="13.5703125" style="6" customWidth="1"/>
    <col min="8721" max="8962" width="9.140625" style="6"/>
    <col min="8963" max="8963" width="7.7109375" style="6" customWidth="1"/>
    <col min="8964" max="8964" width="35.5703125" style="6" customWidth="1"/>
    <col min="8965" max="8965" width="12.140625" style="6" customWidth="1"/>
    <col min="8966" max="8966" width="11.7109375" style="6" customWidth="1"/>
    <col min="8967" max="8968" width="11.5703125" style="6" customWidth="1"/>
    <col min="8969" max="8969" width="12.5703125" style="6" customWidth="1"/>
    <col min="8970" max="8970" width="2.85546875" style="6" customWidth="1"/>
    <col min="8971" max="8971" width="10.42578125" style="6" customWidth="1"/>
    <col min="8972" max="8975" width="12.85546875" style="6" bestFit="1" customWidth="1"/>
    <col min="8976" max="8976" width="13.5703125" style="6" customWidth="1"/>
    <col min="8977" max="9218" width="9.140625" style="6"/>
    <col min="9219" max="9219" width="7.7109375" style="6" customWidth="1"/>
    <col min="9220" max="9220" width="35.5703125" style="6" customWidth="1"/>
    <col min="9221" max="9221" width="12.140625" style="6" customWidth="1"/>
    <col min="9222" max="9222" width="11.7109375" style="6" customWidth="1"/>
    <col min="9223" max="9224" width="11.5703125" style="6" customWidth="1"/>
    <col min="9225" max="9225" width="12.5703125" style="6" customWidth="1"/>
    <col min="9226" max="9226" width="2.85546875" style="6" customWidth="1"/>
    <col min="9227" max="9227" width="10.42578125" style="6" customWidth="1"/>
    <col min="9228" max="9231" width="12.85546875" style="6" bestFit="1" customWidth="1"/>
    <col min="9232" max="9232" width="13.5703125" style="6" customWidth="1"/>
    <col min="9233" max="9474" width="9.140625" style="6"/>
    <col min="9475" max="9475" width="7.7109375" style="6" customWidth="1"/>
    <col min="9476" max="9476" width="35.5703125" style="6" customWidth="1"/>
    <col min="9477" max="9477" width="12.140625" style="6" customWidth="1"/>
    <col min="9478" max="9478" width="11.7109375" style="6" customWidth="1"/>
    <col min="9479" max="9480" width="11.5703125" style="6" customWidth="1"/>
    <col min="9481" max="9481" width="12.5703125" style="6" customWidth="1"/>
    <col min="9482" max="9482" width="2.85546875" style="6" customWidth="1"/>
    <col min="9483" max="9483" width="10.42578125" style="6" customWidth="1"/>
    <col min="9484" max="9487" width="12.85546875" style="6" bestFit="1" customWidth="1"/>
    <col min="9488" max="9488" width="13.5703125" style="6" customWidth="1"/>
    <col min="9489" max="9730" width="9.140625" style="6"/>
    <col min="9731" max="9731" width="7.7109375" style="6" customWidth="1"/>
    <col min="9732" max="9732" width="35.5703125" style="6" customWidth="1"/>
    <col min="9733" max="9733" width="12.140625" style="6" customWidth="1"/>
    <col min="9734" max="9734" width="11.7109375" style="6" customWidth="1"/>
    <col min="9735" max="9736" width="11.5703125" style="6" customWidth="1"/>
    <col min="9737" max="9737" width="12.5703125" style="6" customWidth="1"/>
    <col min="9738" max="9738" width="2.85546875" style="6" customWidth="1"/>
    <col min="9739" max="9739" width="10.42578125" style="6" customWidth="1"/>
    <col min="9740" max="9743" width="12.85546875" style="6" bestFit="1" customWidth="1"/>
    <col min="9744" max="9744" width="13.5703125" style="6" customWidth="1"/>
    <col min="9745" max="9986" width="9.140625" style="6"/>
    <col min="9987" max="9987" width="7.7109375" style="6" customWidth="1"/>
    <col min="9988" max="9988" width="35.5703125" style="6" customWidth="1"/>
    <col min="9989" max="9989" width="12.140625" style="6" customWidth="1"/>
    <col min="9990" max="9990" width="11.7109375" style="6" customWidth="1"/>
    <col min="9991" max="9992" width="11.5703125" style="6" customWidth="1"/>
    <col min="9993" max="9993" width="12.5703125" style="6" customWidth="1"/>
    <col min="9994" max="9994" width="2.85546875" style="6" customWidth="1"/>
    <col min="9995" max="9995" width="10.42578125" style="6" customWidth="1"/>
    <col min="9996" max="9999" width="12.85546875" style="6" bestFit="1" customWidth="1"/>
    <col min="10000" max="10000" width="13.5703125" style="6" customWidth="1"/>
    <col min="10001" max="10242" width="9.140625" style="6"/>
    <col min="10243" max="10243" width="7.7109375" style="6" customWidth="1"/>
    <col min="10244" max="10244" width="35.5703125" style="6" customWidth="1"/>
    <col min="10245" max="10245" width="12.140625" style="6" customWidth="1"/>
    <col min="10246" max="10246" width="11.7109375" style="6" customWidth="1"/>
    <col min="10247" max="10248" width="11.5703125" style="6" customWidth="1"/>
    <col min="10249" max="10249" width="12.5703125" style="6" customWidth="1"/>
    <col min="10250" max="10250" width="2.85546875" style="6" customWidth="1"/>
    <col min="10251" max="10251" width="10.42578125" style="6" customWidth="1"/>
    <col min="10252" max="10255" width="12.85546875" style="6" bestFit="1" customWidth="1"/>
    <col min="10256" max="10256" width="13.5703125" style="6" customWidth="1"/>
    <col min="10257" max="10498" width="9.140625" style="6"/>
    <col min="10499" max="10499" width="7.7109375" style="6" customWidth="1"/>
    <col min="10500" max="10500" width="35.5703125" style="6" customWidth="1"/>
    <col min="10501" max="10501" width="12.140625" style="6" customWidth="1"/>
    <col min="10502" max="10502" width="11.7109375" style="6" customWidth="1"/>
    <col min="10503" max="10504" width="11.5703125" style="6" customWidth="1"/>
    <col min="10505" max="10505" width="12.5703125" style="6" customWidth="1"/>
    <col min="10506" max="10506" width="2.85546875" style="6" customWidth="1"/>
    <col min="10507" max="10507" width="10.42578125" style="6" customWidth="1"/>
    <col min="10508" max="10511" width="12.85546875" style="6" bestFit="1" customWidth="1"/>
    <col min="10512" max="10512" width="13.5703125" style="6" customWidth="1"/>
    <col min="10513" max="10754" width="9.140625" style="6"/>
    <col min="10755" max="10755" width="7.7109375" style="6" customWidth="1"/>
    <col min="10756" max="10756" width="35.5703125" style="6" customWidth="1"/>
    <col min="10757" max="10757" width="12.140625" style="6" customWidth="1"/>
    <col min="10758" max="10758" width="11.7109375" style="6" customWidth="1"/>
    <col min="10759" max="10760" width="11.5703125" style="6" customWidth="1"/>
    <col min="10761" max="10761" width="12.5703125" style="6" customWidth="1"/>
    <col min="10762" max="10762" width="2.85546875" style="6" customWidth="1"/>
    <col min="10763" max="10763" width="10.42578125" style="6" customWidth="1"/>
    <col min="10764" max="10767" width="12.85546875" style="6" bestFit="1" customWidth="1"/>
    <col min="10768" max="10768" width="13.5703125" style="6" customWidth="1"/>
    <col min="10769" max="11010" width="9.140625" style="6"/>
    <col min="11011" max="11011" width="7.7109375" style="6" customWidth="1"/>
    <col min="11012" max="11012" width="35.5703125" style="6" customWidth="1"/>
    <col min="11013" max="11013" width="12.140625" style="6" customWidth="1"/>
    <col min="11014" max="11014" width="11.7109375" style="6" customWidth="1"/>
    <col min="11015" max="11016" width="11.5703125" style="6" customWidth="1"/>
    <col min="11017" max="11017" width="12.5703125" style="6" customWidth="1"/>
    <col min="11018" max="11018" width="2.85546875" style="6" customWidth="1"/>
    <col min="11019" max="11019" width="10.42578125" style="6" customWidth="1"/>
    <col min="11020" max="11023" width="12.85546875" style="6" bestFit="1" customWidth="1"/>
    <col min="11024" max="11024" width="13.5703125" style="6" customWidth="1"/>
    <col min="11025" max="11266" width="9.140625" style="6"/>
    <col min="11267" max="11267" width="7.7109375" style="6" customWidth="1"/>
    <col min="11268" max="11268" width="35.5703125" style="6" customWidth="1"/>
    <col min="11269" max="11269" width="12.140625" style="6" customWidth="1"/>
    <col min="11270" max="11270" width="11.7109375" style="6" customWidth="1"/>
    <col min="11271" max="11272" width="11.5703125" style="6" customWidth="1"/>
    <col min="11273" max="11273" width="12.5703125" style="6" customWidth="1"/>
    <col min="11274" max="11274" width="2.85546875" style="6" customWidth="1"/>
    <col min="11275" max="11275" width="10.42578125" style="6" customWidth="1"/>
    <col min="11276" max="11279" width="12.85546875" style="6" bestFit="1" customWidth="1"/>
    <col min="11280" max="11280" width="13.5703125" style="6" customWidth="1"/>
    <col min="11281" max="11522" width="9.140625" style="6"/>
    <col min="11523" max="11523" width="7.7109375" style="6" customWidth="1"/>
    <col min="11524" max="11524" width="35.5703125" style="6" customWidth="1"/>
    <col min="11525" max="11525" width="12.140625" style="6" customWidth="1"/>
    <col min="11526" max="11526" width="11.7109375" style="6" customWidth="1"/>
    <col min="11527" max="11528" width="11.5703125" style="6" customWidth="1"/>
    <col min="11529" max="11529" width="12.5703125" style="6" customWidth="1"/>
    <col min="11530" max="11530" width="2.85546875" style="6" customWidth="1"/>
    <col min="11531" max="11531" width="10.42578125" style="6" customWidth="1"/>
    <col min="11532" max="11535" width="12.85546875" style="6" bestFit="1" customWidth="1"/>
    <col min="11536" max="11536" width="13.5703125" style="6" customWidth="1"/>
    <col min="11537" max="11778" width="9.140625" style="6"/>
    <col min="11779" max="11779" width="7.7109375" style="6" customWidth="1"/>
    <col min="11780" max="11780" width="35.5703125" style="6" customWidth="1"/>
    <col min="11781" max="11781" width="12.140625" style="6" customWidth="1"/>
    <col min="11782" max="11782" width="11.7109375" style="6" customWidth="1"/>
    <col min="11783" max="11784" width="11.5703125" style="6" customWidth="1"/>
    <col min="11785" max="11785" width="12.5703125" style="6" customWidth="1"/>
    <col min="11786" max="11786" width="2.85546875" style="6" customWidth="1"/>
    <col min="11787" max="11787" width="10.42578125" style="6" customWidth="1"/>
    <col min="11788" max="11791" width="12.85546875" style="6" bestFit="1" customWidth="1"/>
    <col min="11792" max="11792" width="13.5703125" style="6" customWidth="1"/>
    <col min="11793" max="12034" width="9.140625" style="6"/>
    <col min="12035" max="12035" width="7.7109375" style="6" customWidth="1"/>
    <col min="12036" max="12036" width="35.5703125" style="6" customWidth="1"/>
    <col min="12037" max="12037" width="12.140625" style="6" customWidth="1"/>
    <col min="12038" max="12038" width="11.7109375" style="6" customWidth="1"/>
    <col min="12039" max="12040" width="11.5703125" style="6" customWidth="1"/>
    <col min="12041" max="12041" width="12.5703125" style="6" customWidth="1"/>
    <col min="12042" max="12042" width="2.85546875" style="6" customWidth="1"/>
    <col min="12043" max="12043" width="10.42578125" style="6" customWidth="1"/>
    <col min="12044" max="12047" width="12.85546875" style="6" bestFit="1" customWidth="1"/>
    <col min="12048" max="12048" width="13.5703125" style="6" customWidth="1"/>
    <col min="12049" max="12290" width="9.140625" style="6"/>
    <col min="12291" max="12291" width="7.7109375" style="6" customWidth="1"/>
    <col min="12292" max="12292" width="35.5703125" style="6" customWidth="1"/>
    <col min="12293" max="12293" width="12.140625" style="6" customWidth="1"/>
    <col min="12294" max="12294" width="11.7109375" style="6" customWidth="1"/>
    <col min="12295" max="12296" width="11.5703125" style="6" customWidth="1"/>
    <col min="12297" max="12297" width="12.5703125" style="6" customWidth="1"/>
    <col min="12298" max="12298" width="2.85546875" style="6" customWidth="1"/>
    <col min="12299" max="12299" width="10.42578125" style="6" customWidth="1"/>
    <col min="12300" max="12303" width="12.85546875" style="6" bestFit="1" customWidth="1"/>
    <col min="12304" max="12304" width="13.5703125" style="6" customWidth="1"/>
    <col min="12305" max="12546" width="9.140625" style="6"/>
    <col min="12547" max="12547" width="7.7109375" style="6" customWidth="1"/>
    <col min="12548" max="12548" width="35.5703125" style="6" customWidth="1"/>
    <col min="12549" max="12549" width="12.140625" style="6" customWidth="1"/>
    <col min="12550" max="12550" width="11.7109375" style="6" customWidth="1"/>
    <col min="12551" max="12552" width="11.5703125" style="6" customWidth="1"/>
    <col min="12553" max="12553" width="12.5703125" style="6" customWidth="1"/>
    <col min="12554" max="12554" width="2.85546875" style="6" customWidth="1"/>
    <col min="12555" max="12555" width="10.42578125" style="6" customWidth="1"/>
    <col min="12556" max="12559" width="12.85546875" style="6" bestFit="1" customWidth="1"/>
    <col min="12560" max="12560" width="13.5703125" style="6" customWidth="1"/>
    <col min="12561" max="12802" width="9.140625" style="6"/>
    <col min="12803" max="12803" width="7.7109375" style="6" customWidth="1"/>
    <col min="12804" max="12804" width="35.5703125" style="6" customWidth="1"/>
    <col min="12805" max="12805" width="12.140625" style="6" customWidth="1"/>
    <col min="12806" max="12806" width="11.7109375" style="6" customWidth="1"/>
    <col min="12807" max="12808" width="11.5703125" style="6" customWidth="1"/>
    <col min="12809" max="12809" width="12.5703125" style="6" customWidth="1"/>
    <col min="12810" max="12810" width="2.85546875" style="6" customWidth="1"/>
    <col min="12811" max="12811" width="10.42578125" style="6" customWidth="1"/>
    <col min="12812" max="12815" width="12.85546875" style="6" bestFit="1" customWidth="1"/>
    <col min="12816" max="12816" width="13.5703125" style="6" customWidth="1"/>
    <col min="12817" max="13058" width="9.140625" style="6"/>
    <col min="13059" max="13059" width="7.7109375" style="6" customWidth="1"/>
    <col min="13060" max="13060" width="35.5703125" style="6" customWidth="1"/>
    <col min="13061" max="13061" width="12.140625" style="6" customWidth="1"/>
    <col min="13062" max="13062" width="11.7109375" style="6" customWidth="1"/>
    <col min="13063" max="13064" width="11.5703125" style="6" customWidth="1"/>
    <col min="13065" max="13065" width="12.5703125" style="6" customWidth="1"/>
    <col min="13066" max="13066" width="2.85546875" style="6" customWidth="1"/>
    <col min="13067" max="13067" width="10.42578125" style="6" customWidth="1"/>
    <col min="13068" max="13071" width="12.85546875" style="6" bestFit="1" customWidth="1"/>
    <col min="13072" max="13072" width="13.5703125" style="6" customWidth="1"/>
    <col min="13073" max="13314" width="9.140625" style="6"/>
    <col min="13315" max="13315" width="7.7109375" style="6" customWidth="1"/>
    <col min="13316" max="13316" width="35.5703125" style="6" customWidth="1"/>
    <col min="13317" max="13317" width="12.140625" style="6" customWidth="1"/>
    <col min="13318" max="13318" width="11.7109375" style="6" customWidth="1"/>
    <col min="13319" max="13320" width="11.5703125" style="6" customWidth="1"/>
    <col min="13321" max="13321" width="12.5703125" style="6" customWidth="1"/>
    <col min="13322" max="13322" width="2.85546875" style="6" customWidth="1"/>
    <col min="13323" max="13323" width="10.42578125" style="6" customWidth="1"/>
    <col min="13324" max="13327" width="12.85546875" style="6" bestFit="1" customWidth="1"/>
    <col min="13328" max="13328" width="13.5703125" style="6" customWidth="1"/>
    <col min="13329" max="13570" width="9.140625" style="6"/>
    <col min="13571" max="13571" width="7.7109375" style="6" customWidth="1"/>
    <col min="13572" max="13572" width="35.5703125" style="6" customWidth="1"/>
    <col min="13573" max="13573" width="12.140625" style="6" customWidth="1"/>
    <col min="13574" max="13574" width="11.7109375" style="6" customWidth="1"/>
    <col min="13575" max="13576" width="11.5703125" style="6" customWidth="1"/>
    <col min="13577" max="13577" width="12.5703125" style="6" customWidth="1"/>
    <col min="13578" max="13578" width="2.85546875" style="6" customWidth="1"/>
    <col min="13579" max="13579" width="10.42578125" style="6" customWidth="1"/>
    <col min="13580" max="13583" width="12.85546875" style="6" bestFit="1" customWidth="1"/>
    <col min="13584" max="13584" width="13.5703125" style="6" customWidth="1"/>
    <col min="13585" max="13826" width="9.140625" style="6"/>
    <col min="13827" max="13827" width="7.7109375" style="6" customWidth="1"/>
    <col min="13828" max="13828" width="35.5703125" style="6" customWidth="1"/>
    <col min="13829" max="13829" width="12.140625" style="6" customWidth="1"/>
    <col min="13830" max="13830" width="11.7109375" style="6" customWidth="1"/>
    <col min="13831" max="13832" width="11.5703125" style="6" customWidth="1"/>
    <col min="13833" max="13833" width="12.5703125" style="6" customWidth="1"/>
    <col min="13834" max="13834" width="2.85546875" style="6" customWidth="1"/>
    <col min="13835" max="13835" width="10.42578125" style="6" customWidth="1"/>
    <col min="13836" max="13839" width="12.85546875" style="6" bestFit="1" customWidth="1"/>
    <col min="13840" max="13840" width="13.5703125" style="6" customWidth="1"/>
    <col min="13841" max="14082" width="9.140625" style="6"/>
    <col min="14083" max="14083" width="7.7109375" style="6" customWidth="1"/>
    <col min="14084" max="14084" width="35.5703125" style="6" customWidth="1"/>
    <col min="14085" max="14085" width="12.140625" style="6" customWidth="1"/>
    <col min="14086" max="14086" width="11.7109375" style="6" customWidth="1"/>
    <col min="14087" max="14088" width="11.5703125" style="6" customWidth="1"/>
    <col min="14089" max="14089" width="12.5703125" style="6" customWidth="1"/>
    <col min="14090" max="14090" width="2.85546875" style="6" customWidth="1"/>
    <col min="14091" max="14091" width="10.42578125" style="6" customWidth="1"/>
    <col min="14092" max="14095" width="12.85546875" style="6" bestFit="1" customWidth="1"/>
    <col min="14096" max="14096" width="13.5703125" style="6" customWidth="1"/>
    <col min="14097" max="14338" width="9.140625" style="6"/>
    <col min="14339" max="14339" width="7.7109375" style="6" customWidth="1"/>
    <col min="14340" max="14340" width="35.5703125" style="6" customWidth="1"/>
    <col min="14341" max="14341" width="12.140625" style="6" customWidth="1"/>
    <col min="14342" max="14342" width="11.7109375" style="6" customWidth="1"/>
    <col min="14343" max="14344" width="11.5703125" style="6" customWidth="1"/>
    <col min="14345" max="14345" width="12.5703125" style="6" customWidth="1"/>
    <col min="14346" max="14346" width="2.85546875" style="6" customWidth="1"/>
    <col min="14347" max="14347" width="10.42578125" style="6" customWidth="1"/>
    <col min="14348" max="14351" width="12.85546875" style="6" bestFit="1" customWidth="1"/>
    <col min="14352" max="14352" width="13.5703125" style="6" customWidth="1"/>
    <col min="14353" max="14594" width="9.140625" style="6"/>
    <col min="14595" max="14595" width="7.7109375" style="6" customWidth="1"/>
    <col min="14596" max="14596" width="35.5703125" style="6" customWidth="1"/>
    <col min="14597" max="14597" width="12.140625" style="6" customWidth="1"/>
    <col min="14598" max="14598" width="11.7109375" style="6" customWidth="1"/>
    <col min="14599" max="14600" width="11.5703125" style="6" customWidth="1"/>
    <col min="14601" max="14601" width="12.5703125" style="6" customWidth="1"/>
    <col min="14602" max="14602" width="2.85546875" style="6" customWidth="1"/>
    <col min="14603" max="14603" width="10.42578125" style="6" customWidth="1"/>
    <col min="14604" max="14607" width="12.85546875" style="6" bestFit="1" customWidth="1"/>
    <col min="14608" max="14608" width="13.5703125" style="6" customWidth="1"/>
    <col min="14609" max="14850" width="9.140625" style="6"/>
    <col min="14851" max="14851" width="7.7109375" style="6" customWidth="1"/>
    <col min="14852" max="14852" width="35.5703125" style="6" customWidth="1"/>
    <col min="14853" max="14853" width="12.140625" style="6" customWidth="1"/>
    <col min="14854" max="14854" width="11.7109375" style="6" customWidth="1"/>
    <col min="14855" max="14856" width="11.5703125" style="6" customWidth="1"/>
    <col min="14857" max="14857" width="12.5703125" style="6" customWidth="1"/>
    <col min="14858" max="14858" width="2.85546875" style="6" customWidth="1"/>
    <col min="14859" max="14859" width="10.42578125" style="6" customWidth="1"/>
    <col min="14860" max="14863" width="12.85546875" style="6" bestFit="1" customWidth="1"/>
    <col min="14864" max="14864" width="13.5703125" style="6" customWidth="1"/>
    <col min="14865" max="15106" width="9.140625" style="6"/>
    <col min="15107" max="15107" width="7.7109375" style="6" customWidth="1"/>
    <col min="15108" max="15108" width="35.5703125" style="6" customWidth="1"/>
    <col min="15109" max="15109" width="12.140625" style="6" customWidth="1"/>
    <col min="15110" max="15110" width="11.7109375" style="6" customWidth="1"/>
    <col min="15111" max="15112" width="11.5703125" style="6" customWidth="1"/>
    <col min="15113" max="15113" width="12.5703125" style="6" customWidth="1"/>
    <col min="15114" max="15114" width="2.85546875" style="6" customWidth="1"/>
    <col min="15115" max="15115" width="10.42578125" style="6" customWidth="1"/>
    <col min="15116" max="15119" width="12.85546875" style="6" bestFit="1" customWidth="1"/>
    <col min="15120" max="15120" width="13.5703125" style="6" customWidth="1"/>
    <col min="15121" max="15362" width="9.140625" style="6"/>
    <col min="15363" max="15363" width="7.7109375" style="6" customWidth="1"/>
    <col min="15364" max="15364" width="35.5703125" style="6" customWidth="1"/>
    <col min="15365" max="15365" width="12.140625" style="6" customWidth="1"/>
    <col min="15366" max="15366" width="11.7109375" style="6" customWidth="1"/>
    <col min="15367" max="15368" width="11.5703125" style="6" customWidth="1"/>
    <col min="15369" max="15369" width="12.5703125" style="6" customWidth="1"/>
    <col min="15370" max="15370" width="2.85546875" style="6" customWidth="1"/>
    <col min="15371" max="15371" width="10.42578125" style="6" customWidth="1"/>
    <col min="15372" max="15375" width="12.85546875" style="6" bestFit="1" customWidth="1"/>
    <col min="15376" max="15376" width="13.5703125" style="6" customWidth="1"/>
    <col min="15377" max="15618" width="9.140625" style="6"/>
    <col min="15619" max="15619" width="7.7109375" style="6" customWidth="1"/>
    <col min="15620" max="15620" width="35.5703125" style="6" customWidth="1"/>
    <col min="15621" max="15621" width="12.140625" style="6" customWidth="1"/>
    <col min="15622" max="15622" width="11.7109375" style="6" customWidth="1"/>
    <col min="15623" max="15624" width="11.5703125" style="6" customWidth="1"/>
    <col min="15625" max="15625" width="12.5703125" style="6" customWidth="1"/>
    <col min="15626" max="15626" width="2.85546875" style="6" customWidth="1"/>
    <col min="15627" max="15627" width="10.42578125" style="6" customWidth="1"/>
    <col min="15628" max="15631" width="12.85546875" style="6" bestFit="1" customWidth="1"/>
    <col min="15632" max="15632" width="13.5703125" style="6" customWidth="1"/>
    <col min="15633" max="15874" width="9.140625" style="6"/>
    <col min="15875" max="15875" width="7.7109375" style="6" customWidth="1"/>
    <col min="15876" max="15876" width="35.5703125" style="6" customWidth="1"/>
    <col min="15877" max="15877" width="12.140625" style="6" customWidth="1"/>
    <col min="15878" max="15878" width="11.7109375" style="6" customWidth="1"/>
    <col min="15879" max="15880" width="11.5703125" style="6" customWidth="1"/>
    <col min="15881" max="15881" width="12.5703125" style="6" customWidth="1"/>
    <col min="15882" max="15882" width="2.85546875" style="6" customWidth="1"/>
    <col min="15883" max="15883" width="10.42578125" style="6" customWidth="1"/>
    <col min="15884" max="15887" width="12.85546875" style="6" bestFit="1" customWidth="1"/>
    <col min="15888" max="15888" width="13.5703125" style="6" customWidth="1"/>
    <col min="15889" max="16130" width="9.140625" style="6"/>
    <col min="16131" max="16131" width="7.7109375" style="6" customWidth="1"/>
    <col min="16132" max="16132" width="35.5703125" style="6" customWidth="1"/>
    <col min="16133" max="16133" width="12.140625" style="6" customWidth="1"/>
    <col min="16134" max="16134" width="11.7109375" style="6" customWidth="1"/>
    <col min="16135" max="16136" width="11.5703125" style="6" customWidth="1"/>
    <col min="16137" max="16137" width="12.5703125" style="6" customWidth="1"/>
    <col min="16138" max="16138" width="2.85546875" style="6" customWidth="1"/>
    <col min="16139" max="16139" width="10.42578125" style="6" customWidth="1"/>
    <col min="16140" max="16143" width="12.85546875" style="6" bestFit="1" customWidth="1"/>
    <col min="16144" max="16144" width="13.5703125" style="6" customWidth="1"/>
    <col min="16145" max="16384" width="9.140625" style="6"/>
  </cols>
  <sheetData>
    <row r="2" spans="2:48" x14ac:dyDescent="0.25">
      <c r="J2" s="7" t="s">
        <v>103</v>
      </c>
    </row>
    <row r="5" spans="2:48" ht="9" customHeight="1" x14ac:dyDescent="0.25"/>
    <row r="6" spans="2:48" ht="12.75" customHeight="1" x14ac:dyDescent="0.25"/>
    <row r="7" spans="2:48" ht="12.75" customHeight="1" x14ac:dyDescent="0.25">
      <c r="D7" s="5"/>
      <c r="E7" s="5"/>
      <c r="F7" s="5"/>
      <c r="G7" s="5"/>
      <c r="H7" s="5"/>
    </row>
    <row r="8" spans="2:48" ht="15" customHeight="1" x14ac:dyDescent="0.25">
      <c r="B8" s="10">
        <v>8.0500000000000007</v>
      </c>
      <c r="C8" s="172" t="s">
        <v>108</v>
      </c>
      <c r="D8" s="172"/>
      <c r="E8" s="172"/>
      <c r="F8" s="172"/>
      <c r="G8" s="172"/>
      <c r="H8" s="172"/>
      <c r="I8" s="159"/>
      <c r="J8" s="109"/>
      <c r="K8" s="151"/>
    </row>
    <row r="9" spans="2:48" ht="12.75" customHeight="1" x14ac:dyDescent="0.25">
      <c r="B9" s="10"/>
      <c r="C9" s="122"/>
      <c r="D9" s="123"/>
      <c r="E9" s="123"/>
      <c r="F9" s="123"/>
      <c r="G9" s="123"/>
      <c r="H9" s="123"/>
      <c r="J9" s="109"/>
      <c r="K9" s="151"/>
    </row>
    <row r="10" spans="2:48" ht="12.75" customHeight="1" x14ac:dyDescent="0.25">
      <c r="B10" s="10"/>
      <c r="C10" s="32"/>
      <c r="D10" s="32"/>
      <c r="E10" s="32"/>
      <c r="F10" s="32"/>
      <c r="G10" s="32"/>
      <c r="I10" s="124"/>
      <c r="J10" s="124" t="s">
        <v>89</v>
      </c>
      <c r="K10" s="125"/>
    </row>
    <row r="11" spans="2:48" ht="13.5" customHeight="1" x14ac:dyDescent="0.25">
      <c r="B11" s="10"/>
      <c r="C11" s="126" t="s">
        <v>90</v>
      </c>
      <c r="D11" s="127">
        <v>2006</v>
      </c>
      <c r="E11" s="127">
        <v>2007</v>
      </c>
      <c r="F11" s="127">
        <v>2008</v>
      </c>
      <c r="G11" s="127">
        <v>2009</v>
      </c>
      <c r="H11" s="127" t="s">
        <v>97</v>
      </c>
      <c r="I11" s="127" t="s">
        <v>110</v>
      </c>
      <c r="J11" s="128">
        <v>2012</v>
      </c>
      <c r="K11" s="129"/>
    </row>
    <row r="12" spans="2:48" ht="12.75" customHeight="1" x14ac:dyDescent="0.25">
      <c r="B12" s="1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2:48" ht="12.75" customHeight="1" x14ac:dyDescent="0.25">
      <c r="B13" s="10"/>
      <c r="C13" s="130" t="s">
        <v>91</v>
      </c>
      <c r="D13" s="130">
        <v>1287756.7</v>
      </c>
      <c r="E13" s="130">
        <v>1400405.5</v>
      </c>
      <c r="F13" s="130">
        <v>1458640.8</v>
      </c>
      <c r="G13" s="130">
        <v>1396727</v>
      </c>
      <c r="H13" s="130">
        <v>1358148.3</v>
      </c>
      <c r="I13" s="130">
        <v>1371628.2</v>
      </c>
      <c r="J13" s="130">
        <v>1402214.3</v>
      </c>
      <c r="K13" s="130"/>
      <c r="AR13" s="34">
        <v>1285006.17</v>
      </c>
      <c r="AS13" s="34">
        <v>1398384.3699999999</v>
      </c>
      <c r="AT13" s="34">
        <v>1467811.83</v>
      </c>
      <c r="AU13" s="34">
        <v>1403873.6099999999</v>
      </c>
      <c r="AV13" s="9">
        <v>1365954.2395163223</v>
      </c>
    </row>
    <row r="14" spans="2:48" ht="12.75" customHeight="1" x14ac:dyDescent="0.25">
      <c r="B14" s="10"/>
      <c r="C14" s="130" t="s">
        <v>92</v>
      </c>
      <c r="D14" s="130">
        <v>864400.5</v>
      </c>
      <c r="E14" s="130">
        <v>912912.7</v>
      </c>
      <c r="F14" s="130">
        <v>861575.7</v>
      </c>
      <c r="G14" s="130">
        <v>793494</v>
      </c>
      <c r="H14" s="130">
        <v>760284</v>
      </c>
      <c r="I14" s="130">
        <v>778635.6</v>
      </c>
      <c r="J14" s="130">
        <v>805441</v>
      </c>
      <c r="K14" s="130"/>
      <c r="AR14" s="34">
        <v>867171.47453163727</v>
      </c>
      <c r="AS14" s="34">
        <v>915187.79154274426</v>
      </c>
      <c r="AT14" s="34">
        <v>856819.12472843565</v>
      </c>
      <c r="AU14" s="34">
        <v>768539.80080877268</v>
      </c>
      <c r="AV14" s="9">
        <v>694052.22522938764</v>
      </c>
    </row>
    <row r="15" spans="2:48" ht="12.75" customHeight="1" x14ac:dyDescent="0.25">
      <c r="B15" s="10"/>
      <c r="C15" s="130" t="s">
        <v>93</v>
      </c>
      <c r="D15" s="130">
        <v>150898.20000000001</v>
      </c>
      <c r="E15" s="130">
        <v>173338.6</v>
      </c>
      <c r="F15" s="130">
        <v>173708.1</v>
      </c>
      <c r="G15" s="130">
        <v>174170.9</v>
      </c>
      <c r="H15" s="130">
        <v>174355.6</v>
      </c>
      <c r="I15" s="130">
        <v>172295.8</v>
      </c>
      <c r="J15" s="130">
        <v>174475</v>
      </c>
      <c r="K15" s="130"/>
      <c r="AR15" s="34">
        <v>150877.87999999998</v>
      </c>
      <c r="AS15" s="34">
        <v>173084.71999999997</v>
      </c>
      <c r="AT15" s="34">
        <v>172889.25683</v>
      </c>
      <c r="AU15" s="34">
        <v>173210.82000000004</v>
      </c>
      <c r="AV15" s="9">
        <v>171256.62</v>
      </c>
    </row>
    <row r="16" spans="2:48" ht="31.5" customHeight="1" x14ac:dyDescent="0.25">
      <c r="B16" s="10"/>
      <c r="C16" s="131" t="s">
        <v>112</v>
      </c>
      <c r="D16" s="130">
        <f>+AR16</f>
        <v>369461.00401000003</v>
      </c>
      <c r="E16" s="130">
        <f>+AS16</f>
        <v>361323.12858902442</v>
      </c>
      <c r="F16" s="130">
        <f>+AT16</f>
        <v>379712.10715000954</v>
      </c>
      <c r="G16" s="130">
        <f>+AU16</f>
        <v>338664.41149789374</v>
      </c>
      <c r="H16" s="130">
        <f>+AV16</f>
        <v>353544.28968178347</v>
      </c>
      <c r="I16" s="130">
        <v>384575.6</v>
      </c>
      <c r="J16" s="130">
        <v>394808.2</v>
      </c>
      <c r="K16" s="130"/>
      <c r="AR16" s="34">
        <v>369461.00401000003</v>
      </c>
      <c r="AS16" s="34">
        <v>361323.12858902442</v>
      </c>
      <c r="AT16" s="34">
        <v>379712.10715000954</v>
      </c>
      <c r="AU16" s="34">
        <v>338664.41149789374</v>
      </c>
      <c r="AV16" s="9">
        <v>353544.28968178347</v>
      </c>
    </row>
    <row r="17" spans="2:48" ht="12.75" customHeight="1" x14ac:dyDescent="0.25">
      <c r="B17" s="10"/>
      <c r="C17" s="130"/>
      <c r="D17" s="130"/>
      <c r="E17" s="130"/>
      <c r="F17" s="130"/>
      <c r="G17" s="130"/>
      <c r="H17" s="130"/>
      <c r="I17" s="130"/>
      <c r="J17" s="130"/>
      <c r="K17" s="130"/>
      <c r="AR17" s="9">
        <v>2672515.7285416378</v>
      </c>
      <c r="AS17" s="9">
        <v>2847979.1101317685</v>
      </c>
      <c r="AT17" s="9">
        <v>2877232.3187084449</v>
      </c>
      <c r="AU17" s="9">
        <v>2684288.5423066663</v>
      </c>
      <c r="AV17" s="9">
        <v>2584807.2744274931</v>
      </c>
    </row>
    <row r="18" spans="2:48" ht="12.75" customHeight="1" x14ac:dyDescent="0.25">
      <c r="B18" s="10"/>
      <c r="C18" s="126" t="s">
        <v>94</v>
      </c>
      <c r="D18" s="78">
        <f t="shared" ref="D18:J18" si="0">+D13+D14+D15+D16</f>
        <v>2672516.4040100006</v>
      </c>
      <c r="E18" s="78">
        <f t="shared" si="0"/>
        <v>2847979.9285890246</v>
      </c>
      <c r="F18" s="78">
        <f t="shared" si="0"/>
        <v>2873636.7071500095</v>
      </c>
      <c r="G18" s="78">
        <f t="shared" si="0"/>
        <v>2703056.3114978937</v>
      </c>
      <c r="H18" s="78">
        <f t="shared" si="0"/>
        <v>2646332.1896817833</v>
      </c>
      <c r="I18" s="78">
        <f t="shared" si="0"/>
        <v>2707135.1999999997</v>
      </c>
      <c r="J18" s="78">
        <f t="shared" si="0"/>
        <v>2776938.5</v>
      </c>
      <c r="K18" s="94"/>
      <c r="AR18" s="132">
        <f>SUM(AR13:AR16)</f>
        <v>2672516.5285416376</v>
      </c>
      <c r="AS18" s="132">
        <f>SUM(AS13:AS16)</f>
        <v>2847980.0101317684</v>
      </c>
      <c r="AT18" s="132">
        <f>SUM(AT13:AT16)</f>
        <v>2877232.3187084449</v>
      </c>
      <c r="AU18" s="132">
        <f>SUM(AU13:AU16)</f>
        <v>2684288.6423066664</v>
      </c>
      <c r="AV18" s="132">
        <f>SUM(AV13:AV16)</f>
        <v>2584807.3744274932</v>
      </c>
    </row>
    <row r="19" spans="2:48" ht="12.75" customHeight="1" x14ac:dyDescent="0.25">
      <c r="B19" s="10"/>
      <c r="C19" s="133"/>
      <c r="D19" s="94"/>
      <c r="E19" s="94"/>
      <c r="F19" s="94"/>
      <c r="G19" s="94"/>
      <c r="H19" s="94"/>
      <c r="J19" s="109"/>
      <c r="K19" s="151"/>
    </row>
    <row r="20" spans="2:48" ht="12.75" customHeight="1" x14ac:dyDescent="0.25">
      <c r="B20" s="10"/>
      <c r="C20" s="133"/>
      <c r="D20" s="94"/>
      <c r="E20" s="94"/>
      <c r="F20" s="94"/>
      <c r="G20" s="94"/>
      <c r="H20" s="94"/>
      <c r="J20" s="109"/>
      <c r="K20" s="151"/>
    </row>
    <row r="21" spans="2:48" ht="12.75" customHeight="1" x14ac:dyDescent="0.25">
      <c r="B21" s="10"/>
      <c r="J21" s="109"/>
      <c r="K21" s="151"/>
    </row>
    <row r="22" spans="2:48" ht="12.75" customHeight="1" x14ac:dyDescent="0.25">
      <c r="B22" s="10"/>
      <c r="J22" s="109"/>
      <c r="K22" s="151"/>
    </row>
    <row r="23" spans="2:48" ht="12" customHeight="1" x14ac:dyDescent="0.25">
      <c r="B23" s="10"/>
      <c r="J23" s="109"/>
      <c r="K23" s="151"/>
    </row>
    <row r="24" spans="2:48" ht="15.75" x14ac:dyDescent="0.25">
      <c r="B24" s="10">
        <v>8.06</v>
      </c>
      <c r="C24" s="173" t="s">
        <v>111</v>
      </c>
      <c r="D24" s="173"/>
      <c r="E24" s="173"/>
      <c r="F24" s="173"/>
      <c r="G24" s="173"/>
      <c r="H24" s="173"/>
      <c r="I24" s="159"/>
      <c r="J24" s="109"/>
      <c r="K24" s="151"/>
    </row>
    <row r="25" spans="2:48" ht="12" customHeight="1" x14ac:dyDescent="0.25">
      <c r="B25" s="10"/>
      <c r="C25" s="2"/>
      <c r="D25" s="2"/>
      <c r="E25" s="2"/>
      <c r="F25" s="2"/>
      <c r="G25" s="2"/>
      <c r="H25" s="2"/>
      <c r="J25" s="109"/>
      <c r="K25" s="151"/>
    </row>
    <row r="26" spans="2:48" ht="12.75" customHeight="1" x14ac:dyDescent="0.25">
      <c r="B26" s="10"/>
      <c r="C26" s="11"/>
      <c r="D26" s="11"/>
      <c r="E26" s="11"/>
      <c r="F26" s="11"/>
      <c r="G26" s="11"/>
      <c r="H26" s="61"/>
      <c r="J26" s="109"/>
      <c r="K26" s="151"/>
    </row>
    <row r="27" spans="2:48" ht="13.5" customHeight="1" x14ac:dyDescent="0.25">
      <c r="B27" s="10"/>
      <c r="C27" s="134" t="s">
        <v>90</v>
      </c>
      <c r="D27" s="127">
        <v>2006</v>
      </c>
      <c r="E27" s="127">
        <v>2007</v>
      </c>
      <c r="F27" s="127">
        <v>2008</v>
      </c>
      <c r="G27" s="127">
        <v>2009</v>
      </c>
      <c r="H27" s="127" t="s">
        <v>97</v>
      </c>
      <c r="I27" s="127" t="s">
        <v>110</v>
      </c>
      <c r="J27" s="128">
        <v>2012</v>
      </c>
      <c r="K27" s="129"/>
      <c r="AR27" s="4">
        <v>2006</v>
      </c>
      <c r="AS27" s="4">
        <v>2007</v>
      </c>
      <c r="AT27" s="4">
        <v>2008</v>
      </c>
      <c r="AU27" s="4">
        <v>2009</v>
      </c>
      <c r="AV27" s="22">
        <v>2010</v>
      </c>
    </row>
    <row r="28" spans="2:48" ht="12.75" customHeight="1" x14ac:dyDescent="0.25">
      <c r="B28" s="10"/>
      <c r="C28" s="11"/>
      <c r="D28" s="11"/>
      <c r="E28" s="11"/>
      <c r="F28" s="11"/>
      <c r="G28" s="11"/>
    </row>
    <row r="29" spans="2:48" ht="12.75" customHeight="1" x14ac:dyDescent="0.25">
      <c r="B29" s="10"/>
      <c r="C29" s="130" t="s">
        <v>91</v>
      </c>
      <c r="D29" s="130">
        <v>48.2</v>
      </c>
      <c r="E29" s="130">
        <v>49.2</v>
      </c>
      <c r="F29" s="130">
        <v>50.8</v>
      </c>
      <c r="G29" s="130">
        <v>51.7</v>
      </c>
      <c r="H29" s="130">
        <v>51.3</v>
      </c>
      <c r="I29" s="130">
        <v>50.7</v>
      </c>
      <c r="J29" s="130">
        <v>50.5</v>
      </c>
      <c r="K29" s="130"/>
      <c r="AR29" s="51">
        <f t="shared" ref="AR29:AV32" si="1">AR13/AR$18*100</f>
        <v>48.082253422066337</v>
      </c>
      <c r="AS29" s="51">
        <f t="shared" si="1"/>
        <v>49.100919424476594</v>
      </c>
      <c r="AT29" s="51">
        <f t="shared" si="1"/>
        <v>51.014713704414497</v>
      </c>
      <c r="AU29" s="51">
        <f t="shared" si="1"/>
        <v>52.299651679545953</v>
      </c>
      <c r="AV29" s="51">
        <f t="shared" si="1"/>
        <v>52.845494524282152</v>
      </c>
    </row>
    <row r="30" spans="2:48" ht="12.75" customHeight="1" x14ac:dyDescent="0.25">
      <c r="B30" s="10"/>
      <c r="C30" s="130" t="s">
        <v>92</v>
      </c>
      <c r="D30" s="130">
        <v>32.299999999999997</v>
      </c>
      <c r="E30" s="130">
        <v>32.1</v>
      </c>
      <c r="F30" s="130">
        <v>30</v>
      </c>
      <c r="G30" s="130">
        <v>29.4</v>
      </c>
      <c r="H30" s="130">
        <v>28.7</v>
      </c>
      <c r="I30" s="130">
        <v>28.8</v>
      </c>
      <c r="J30" s="130">
        <v>29</v>
      </c>
      <c r="K30" s="130"/>
      <c r="AR30" s="51">
        <f t="shared" si="1"/>
        <v>32.447749724670295</v>
      </c>
      <c r="AS30" s="51">
        <f t="shared" si="1"/>
        <v>32.134628343139283</v>
      </c>
      <c r="AT30" s="51">
        <f t="shared" si="1"/>
        <v>29.779281956385482</v>
      </c>
      <c r="AU30" s="51">
        <f t="shared" si="1"/>
        <v>28.631041710490194</v>
      </c>
      <c r="AV30" s="51">
        <f t="shared" si="1"/>
        <v>26.851216539225199</v>
      </c>
    </row>
    <row r="31" spans="2:48" ht="12.75" customHeight="1" x14ac:dyDescent="0.25">
      <c r="B31" s="10"/>
      <c r="C31" s="130" t="s">
        <v>93</v>
      </c>
      <c r="D31" s="130">
        <v>5.6</v>
      </c>
      <c r="E31" s="130">
        <f>+AS31</f>
        <v>6.0774555784888324</v>
      </c>
      <c r="F31" s="130">
        <f>+AT31</f>
        <v>6.0088737258313536</v>
      </c>
      <c r="G31" s="130">
        <v>6.4</v>
      </c>
      <c r="H31" s="130">
        <v>6.6</v>
      </c>
      <c r="I31" s="130">
        <v>6.4</v>
      </c>
      <c r="J31" s="130">
        <v>6.3</v>
      </c>
      <c r="K31" s="130"/>
      <c r="AR31" s="51">
        <f t="shared" si="1"/>
        <v>5.6455358980448418</v>
      </c>
      <c r="AS31" s="51">
        <f t="shared" si="1"/>
        <v>6.0774555784888324</v>
      </c>
      <c r="AT31" s="51">
        <f t="shared" si="1"/>
        <v>6.0088737258313536</v>
      </c>
      <c r="AU31" s="51">
        <f t="shared" si="1"/>
        <v>6.4527643290684376</v>
      </c>
      <c r="AV31" s="51">
        <f t="shared" si="1"/>
        <v>6.625508024091407</v>
      </c>
    </row>
    <row r="32" spans="2:48" ht="28.5" customHeight="1" x14ac:dyDescent="0.25">
      <c r="B32" s="10"/>
      <c r="C32" s="131" t="s">
        <v>101</v>
      </c>
      <c r="D32" s="130">
        <f>+AR32</f>
        <v>13.824460955218518</v>
      </c>
      <c r="E32" s="130">
        <f>+AS32</f>
        <v>12.686996653895296</v>
      </c>
      <c r="F32" s="130">
        <f>+AT32</f>
        <v>13.197130613368675</v>
      </c>
      <c r="G32" s="130">
        <v>12.5</v>
      </c>
      <c r="H32" s="130">
        <v>13.4</v>
      </c>
      <c r="I32" s="130">
        <v>14.2</v>
      </c>
      <c r="J32" s="130">
        <v>14.2</v>
      </c>
      <c r="K32" s="130"/>
      <c r="AR32" s="51">
        <f t="shared" si="1"/>
        <v>13.824460955218518</v>
      </c>
      <c r="AS32" s="51">
        <f t="shared" si="1"/>
        <v>12.686996653895296</v>
      </c>
      <c r="AT32" s="51">
        <f t="shared" si="1"/>
        <v>13.197130613368675</v>
      </c>
      <c r="AU32" s="51">
        <f t="shared" si="1"/>
        <v>12.616542280895404</v>
      </c>
      <c r="AV32" s="51">
        <f t="shared" si="1"/>
        <v>13.677780912401246</v>
      </c>
    </row>
    <row r="33" spans="2:48" ht="12.75" customHeight="1" x14ac:dyDescent="0.25">
      <c r="B33" s="10"/>
      <c r="C33" s="130"/>
      <c r="D33" s="1"/>
      <c r="E33" s="1"/>
      <c r="F33" s="1"/>
      <c r="G33" s="1"/>
      <c r="H33" s="35"/>
      <c r="I33" s="35"/>
      <c r="J33" s="35"/>
    </row>
    <row r="34" spans="2:48" ht="12.75" customHeight="1" x14ac:dyDescent="0.25">
      <c r="B34" s="10"/>
      <c r="C34" s="126" t="s">
        <v>94</v>
      </c>
      <c r="D34" s="135">
        <f t="shared" ref="D34:J34" si="2">SUM(D29:D32)</f>
        <v>99.924460955218507</v>
      </c>
      <c r="E34" s="135">
        <f t="shared" si="2"/>
        <v>100.06445223238414</v>
      </c>
      <c r="F34" s="135">
        <f t="shared" si="2"/>
        <v>100.00600433920002</v>
      </c>
      <c r="G34" s="135">
        <f t="shared" si="2"/>
        <v>100</v>
      </c>
      <c r="H34" s="135">
        <f t="shared" si="2"/>
        <v>100</v>
      </c>
      <c r="I34" s="135">
        <f t="shared" si="2"/>
        <v>100.10000000000001</v>
      </c>
      <c r="J34" s="135">
        <f t="shared" si="2"/>
        <v>100</v>
      </c>
      <c r="K34" s="136"/>
      <c r="AR34" s="51">
        <f>SUM(AR29:AR32)</f>
        <v>99.999999999999986</v>
      </c>
      <c r="AS34" s="51">
        <f>SUM(AS29:AS32)</f>
        <v>100.00000000000001</v>
      </c>
      <c r="AT34" s="51">
        <f>SUM(AT29:AT32)</f>
        <v>100</v>
      </c>
      <c r="AU34" s="51">
        <f>SUM(AU29:AU32)</f>
        <v>99.999999999999986</v>
      </c>
      <c r="AV34" s="51">
        <f>SUM(AV29:AV32)</f>
        <v>100</v>
      </c>
    </row>
    <row r="35" spans="2:48" ht="12.75" customHeight="1" x14ac:dyDescent="0.25">
      <c r="B35" s="10"/>
      <c r="C35" s="11"/>
      <c r="D35" s="11"/>
      <c r="E35" s="11"/>
      <c r="F35" s="11"/>
      <c r="G35" s="11"/>
      <c r="H35" s="11"/>
      <c r="AS35" s="12"/>
    </row>
    <row r="36" spans="2:48" ht="12.75" customHeight="1" x14ac:dyDescent="0.25">
      <c r="B36" s="10"/>
      <c r="C36" s="11"/>
      <c r="D36" s="11"/>
      <c r="E36" s="11"/>
      <c r="F36" s="11"/>
      <c r="G36" s="11"/>
      <c r="H36" s="11"/>
      <c r="AS36" s="12"/>
    </row>
    <row r="37" spans="2:48" ht="12.75" customHeight="1" x14ac:dyDescent="0.25">
      <c r="B37" s="10"/>
      <c r="D37" s="11"/>
      <c r="E37" s="11"/>
      <c r="F37" s="11"/>
      <c r="G37" s="11"/>
      <c r="H37" s="11"/>
      <c r="AS37" s="12"/>
    </row>
    <row r="38" spans="2:48" ht="12.75" customHeight="1" x14ac:dyDescent="0.25">
      <c r="B38" s="10"/>
      <c r="C38" s="11"/>
      <c r="D38" s="11"/>
      <c r="E38" s="11"/>
      <c r="F38" s="11"/>
      <c r="G38" s="11"/>
      <c r="H38" s="11"/>
      <c r="AS38" s="12"/>
    </row>
    <row r="39" spans="2:48" ht="12.75" customHeight="1" x14ac:dyDescent="0.25">
      <c r="B39" s="10"/>
      <c r="C39" s="11"/>
      <c r="D39" s="11"/>
      <c r="E39" s="11"/>
      <c r="F39" s="11"/>
      <c r="G39" s="11"/>
      <c r="H39" s="11"/>
      <c r="AS39" s="12"/>
    </row>
    <row r="40" spans="2:48" ht="15" customHeight="1" x14ac:dyDescent="0.25">
      <c r="B40" s="10">
        <v>8.07</v>
      </c>
      <c r="C40" s="155" t="s">
        <v>117</v>
      </c>
      <c r="D40" s="155"/>
      <c r="E40" s="155"/>
      <c r="F40" s="155"/>
      <c r="G40" s="155"/>
      <c r="H40" s="155"/>
      <c r="AS40" s="12"/>
    </row>
    <row r="41" spans="2:48" ht="12.75" customHeight="1" x14ac:dyDescent="0.25">
      <c r="B41" s="10"/>
      <c r="C41" s="2"/>
      <c r="D41" s="2"/>
      <c r="E41" s="2"/>
      <c r="F41" s="2"/>
      <c r="G41" s="2"/>
      <c r="H41" s="2"/>
      <c r="AS41" s="12"/>
    </row>
    <row r="42" spans="2:48" ht="12.75" customHeight="1" x14ac:dyDescent="0.25">
      <c r="B42" s="10"/>
      <c r="C42" s="137"/>
      <c r="D42" s="61"/>
      <c r="E42" s="61"/>
      <c r="F42" s="61"/>
      <c r="G42" s="61"/>
      <c r="H42" s="61"/>
      <c r="AS42" s="12"/>
    </row>
    <row r="43" spans="2:48" ht="12.75" customHeight="1" x14ac:dyDescent="0.25">
      <c r="B43" s="10"/>
      <c r="C43" s="2" t="s">
        <v>90</v>
      </c>
      <c r="D43" s="29"/>
      <c r="E43" s="174"/>
      <c r="F43" s="174"/>
      <c r="G43" s="174"/>
      <c r="H43" s="174"/>
      <c r="I43" s="174"/>
      <c r="J43" s="138"/>
      <c r="AS43" s="12"/>
    </row>
    <row r="44" spans="2:48" ht="12.75" customHeight="1" x14ac:dyDescent="0.25">
      <c r="B44" s="10"/>
      <c r="C44" s="154"/>
      <c r="D44" s="154"/>
      <c r="E44" s="139">
        <v>2007</v>
      </c>
      <c r="F44" s="139">
        <v>2008</v>
      </c>
      <c r="G44" s="139">
        <v>2009</v>
      </c>
      <c r="H44" s="139" t="s">
        <v>97</v>
      </c>
      <c r="I44" s="139" t="s">
        <v>110</v>
      </c>
      <c r="J44" s="140" t="s">
        <v>107</v>
      </c>
      <c r="K44" s="141"/>
      <c r="AS44" s="142">
        <v>2007</v>
      </c>
      <c r="AT44" s="142">
        <v>2008</v>
      </c>
      <c r="AU44" s="142">
        <v>2009</v>
      </c>
      <c r="AV44" s="142" t="s">
        <v>95</v>
      </c>
    </row>
    <row r="45" spans="2:48" ht="12.75" customHeight="1" x14ac:dyDescent="0.25">
      <c r="B45" s="10"/>
      <c r="C45" s="153"/>
      <c r="D45" s="153"/>
      <c r="E45" s="143"/>
      <c r="F45" s="143"/>
      <c r="G45" s="143"/>
      <c r="H45" s="143"/>
      <c r="I45" s="143"/>
      <c r="J45" s="143"/>
      <c r="K45" s="143"/>
    </row>
    <row r="46" spans="2:48" ht="12.75" customHeight="1" x14ac:dyDescent="0.25">
      <c r="B46" s="10"/>
      <c r="C46" s="130" t="s">
        <v>91</v>
      </c>
      <c r="D46" s="153"/>
      <c r="E46" s="144">
        <f>E13/D13*100-100</f>
        <v>8.7476772592214047</v>
      </c>
      <c r="F46" s="144">
        <f t="shared" ref="F46:J46" si="3">F13/E13*100-100</f>
        <v>4.1584598175314227</v>
      </c>
      <c r="G46" s="144">
        <f t="shared" si="3"/>
        <v>-4.2446228022690775</v>
      </c>
      <c r="H46" s="144">
        <f t="shared" si="3"/>
        <v>-2.7620787741627311</v>
      </c>
      <c r="I46" s="144">
        <f t="shared" si="3"/>
        <v>0.9925204780656145</v>
      </c>
      <c r="J46" s="144">
        <f t="shared" si="3"/>
        <v>2.2299118667872335</v>
      </c>
      <c r="K46" s="144"/>
      <c r="AS46" s="145">
        <f>AS13/AR13*100-100</f>
        <v>8.8231638607618521</v>
      </c>
      <c r="AT46" s="145">
        <f t="shared" ref="AT46:AV49" si="4">AT13/AS13*100-100</f>
        <v>4.9648338103207124</v>
      </c>
      <c r="AU46" s="146">
        <f t="shared" si="4"/>
        <v>-4.356022937899354</v>
      </c>
      <c r="AV46" s="146">
        <f t="shared" si="4"/>
        <v>-2.7010530159960524</v>
      </c>
    </row>
    <row r="47" spans="2:48" ht="12.75" customHeight="1" x14ac:dyDescent="0.25">
      <c r="B47" s="10"/>
      <c r="C47" s="130" t="s">
        <v>92</v>
      </c>
      <c r="D47" s="153"/>
      <c r="E47" s="144">
        <f t="shared" ref="E47:E49" si="5">E14/D14*100-100</f>
        <v>5.6122364575217176</v>
      </c>
      <c r="F47" s="144">
        <f t="shared" ref="F47:J47" si="6">F14/E14*100-100</f>
        <v>-5.6234292720432109</v>
      </c>
      <c r="G47" s="144">
        <f t="shared" si="6"/>
        <v>-7.9019986287914037</v>
      </c>
      <c r="H47" s="144">
        <f t="shared" si="6"/>
        <v>-4.1852868452691609</v>
      </c>
      <c r="I47" s="144">
        <f t="shared" si="6"/>
        <v>2.4137822182237016</v>
      </c>
      <c r="J47" s="144">
        <f t="shared" si="6"/>
        <v>3.4426116658421506</v>
      </c>
      <c r="K47" s="144"/>
      <c r="AS47" s="145">
        <f>AS14/AR14*100-100</f>
        <v>5.5371190613760461</v>
      </c>
      <c r="AT47" s="147">
        <f t="shared" si="4"/>
        <v>-6.3777803150013312</v>
      </c>
      <c r="AU47" s="146">
        <f t="shared" si="4"/>
        <v>-10.30314582994896</v>
      </c>
      <c r="AV47" s="146">
        <f t="shared" si="4"/>
        <v>-9.6920908326410711</v>
      </c>
    </row>
    <row r="48" spans="2:48" ht="12.75" customHeight="1" x14ac:dyDescent="0.25">
      <c r="B48" s="10"/>
      <c r="C48" s="130" t="s">
        <v>93</v>
      </c>
      <c r="D48" s="153"/>
      <c r="E48" s="144">
        <f t="shared" si="5"/>
        <v>14.871217814394072</v>
      </c>
      <c r="F48" s="144">
        <f t="shared" ref="F48:J48" si="7">F15/E15*100-100</f>
        <v>0.21316659993793508</v>
      </c>
      <c r="G48" s="144">
        <f t="shared" si="7"/>
        <v>0.26642396065584251</v>
      </c>
      <c r="H48" s="144">
        <f t="shared" si="7"/>
        <v>0.10604526933030911</v>
      </c>
      <c r="I48" s="144">
        <f t="shared" si="7"/>
        <v>-1.181378745506322</v>
      </c>
      <c r="J48" s="144">
        <f t="shared" si="7"/>
        <v>1.2648015796090135</v>
      </c>
      <c r="K48" s="144"/>
      <c r="AS48" s="145">
        <f>AS15/AR15*100-100</f>
        <v>14.718419956590068</v>
      </c>
      <c r="AT48" s="147">
        <f t="shared" si="4"/>
        <v>-0.11292918866551815</v>
      </c>
      <c r="AU48" s="146">
        <f t="shared" si="4"/>
        <v>0.1859937256345745</v>
      </c>
      <c r="AV48" s="146">
        <f t="shared" si="4"/>
        <v>-1.1282205118594959</v>
      </c>
    </row>
    <row r="49" spans="2:48" ht="12.75" customHeight="1" x14ac:dyDescent="0.25">
      <c r="B49" s="10"/>
      <c r="C49" s="130" t="s">
        <v>96</v>
      </c>
      <c r="D49" s="153"/>
      <c r="E49" s="144">
        <f t="shared" si="5"/>
        <v>-2.2026344682253267</v>
      </c>
      <c r="F49" s="144">
        <f t="shared" ref="F49:J49" si="8">F16/E16*100-100</f>
        <v>5.0893444415790725</v>
      </c>
      <c r="G49" s="144">
        <f t="shared" si="8"/>
        <v>-10.81021512856303</v>
      </c>
      <c r="H49" s="144">
        <f t="shared" si="8"/>
        <v>4.3936940755235696</v>
      </c>
      <c r="I49" s="144">
        <f t="shared" si="8"/>
        <v>8.7772059184287912</v>
      </c>
      <c r="J49" s="144">
        <f t="shared" si="8"/>
        <v>2.6607512281070456</v>
      </c>
      <c r="K49" s="144"/>
      <c r="AS49" s="147">
        <f>AS16/AR16*100-100</f>
        <v>-2.2026344682253267</v>
      </c>
      <c r="AT49" s="145">
        <f t="shared" si="4"/>
        <v>5.0893444415790725</v>
      </c>
      <c r="AU49" s="146">
        <f t="shared" si="4"/>
        <v>-10.81021512856303</v>
      </c>
      <c r="AV49" s="146">
        <f t="shared" si="4"/>
        <v>4.3936940755235696</v>
      </c>
    </row>
    <row r="50" spans="2:48" ht="12.75" customHeight="1" x14ac:dyDescent="0.25">
      <c r="B50" s="10"/>
      <c r="C50" s="130"/>
      <c r="D50" s="153"/>
      <c r="E50" s="144"/>
      <c r="F50" s="144"/>
      <c r="G50" s="144"/>
      <c r="H50" s="144"/>
      <c r="I50" s="144"/>
      <c r="J50" s="144"/>
      <c r="K50" s="144"/>
      <c r="AU50" s="146"/>
      <c r="AV50" s="146"/>
    </row>
    <row r="51" spans="2:48" ht="12.75" customHeight="1" x14ac:dyDescent="0.25">
      <c r="B51" s="10"/>
      <c r="C51" s="126" t="s">
        <v>94</v>
      </c>
      <c r="D51" s="148"/>
      <c r="E51" s="149">
        <f>E18/D18*100-100</f>
        <v>6.5654797970836825</v>
      </c>
      <c r="F51" s="149">
        <f t="shared" ref="F51:J51" si="9">F18/E18*100-100</f>
        <v>0.90087638271019443</v>
      </c>
      <c r="G51" s="149">
        <f t="shared" si="9"/>
        <v>-5.9360459597306772</v>
      </c>
      <c r="H51" s="149">
        <f t="shared" si="9"/>
        <v>-2.0985179470669948</v>
      </c>
      <c r="I51" s="149">
        <f t="shared" si="9"/>
        <v>2.2976333264316224</v>
      </c>
      <c r="J51" s="149">
        <f t="shared" si="9"/>
        <v>2.5784933090892537</v>
      </c>
      <c r="K51" s="150"/>
      <c r="AS51" s="145">
        <f>AS18/AR18*100-100</f>
        <v>6.5654778825962694</v>
      </c>
      <c r="AT51" s="145">
        <f>AT18/AS18*100-100</f>
        <v>1.0271247857292138</v>
      </c>
      <c r="AU51" s="146">
        <f>AU18/AT18*100-100</f>
        <v>-6.7058775597372886</v>
      </c>
      <c r="AV51" s="146">
        <f>AV18/AU18*100-100</f>
        <v>-3.7060570279687397</v>
      </c>
    </row>
    <row r="52" spans="2:48" ht="12.75" customHeight="1" x14ac:dyDescent="0.25"/>
    <row r="53" spans="2:48" x14ac:dyDescent="0.25">
      <c r="C53" s="162" t="s">
        <v>58</v>
      </c>
      <c r="D53" s="163"/>
    </row>
    <row r="58" spans="2:48" x14ac:dyDescent="0.25">
      <c r="B58" s="52"/>
      <c r="C58" s="52"/>
      <c r="D58" s="53"/>
      <c r="E58" s="53"/>
      <c r="F58" s="53"/>
      <c r="G58" s="53"/>
      <c r="H58" s="53"/>
      <c r="I58" s="53"/>
    </row>
    <row r="59" spans="2:48" ht="9" customHeight="1" x14ac:dyDescent="0.25">
      <c r="B59" s="52"/>
      <c r="C59" s="52"/>
      <c r="D59" s="53"/>
      <c r="E59" s="53"/>
      <c r="F59" s="53"/>
      <c r="G59" s="53"/>
      <c r="H59" s="53"/>
      <c r="I59" s="53"/>
    </row>
    <row r="60" spans="2:48" x14ac:dyDescent="0.25">
      <c r="B60" s="55"/>
      <c r="C60" s="55"/>
      <c r="D60" s="55"/>
      <c r="E60" s="55"/>
      <c r="F60" s="55"/>
      <c r="G60" s="55"/>
      <c r="H60" s="55"/>
      <c r="I60" s="80"/>
      <c r="J60" s="80"/>
      <c r="K60" s="152"/>
    </row>
  </sheetData>
  <mergeCells count="5">
    <mergeCell ref="C8:I8"/>
    <mergeCell ref="C53:D53"/>
    <mergeCell ref="C40:H40"/>
    <mergeCell ref="C24:I24"/>
    <mergeCell ref="E43:I43"/>
  </mergeCells>
  <pageMargins left="0.7" right="0.7" top="0.75" bottom="0.75" header="0.3" footer="0.3"/>
  <pageSetup scale="55" orientation="portrait" r:id="rId1"/>
  <colBreaks count="1" manualBreakCount="1">
    <brk id="43" max="1048575" man="1"/>
  </colBreaks>
  <ignoredErrors>
    <ignoredError sqref="AV44 J44" numberStoredAsText="1"/>
    <ignoredError sqref="AR18:AV1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37:I237"/>
  <sheetViews>
    <sheetView zoomScaleNormal="100" workbookViewId="0">
      <selection activeCell="E2" sqref="E2"/>
    </sheetView>
  </sheetViews>
  <sheetFormatPr defaultRowHeight="15" x14ac:dyDescent="0.25"/>
  <cols>
    <col min="4" max="4" width="9.5703125" bestFit="1" customWidth="1"/>
  </cols>
  <sheetData>
    <row r="237" spans="3:9" x14ac:dyDescent="0.25">
      <c r="C237" s="59"/>
      <c r="D237" s="59">
        <v>2665.3</v>
      </c>
      <c r="E237" s="59">
        <v>3.5</v>
      </c>
      <c r="F237" s="59">
        <v>47415</v>
      </c>
      <c r="G237" s="59"/>
      <c r="H237" s="59">
        <v>2485.8000000000002</v>
      </c>
      <c r="I237" s="59">
        <v>1.2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8.01</vt:lpstr>
      <vt:lpstr>8.02</vt:lpstr>
      <vt:lpstr>8.03</vt:lpstr>
      <vt:lpstr>8.04</vt:lpstr>
      <vt:lpstr>.05,.06,.07</vt:lpstr>
      <vt:lpstr>Sheet1</vt:lpstr>
      <vt:lpstr>'.05,.06,.07'!Print_Area</vt:lpstr>
      <vt:lpstr>'8.01'!Print_Area</vt:lpstr>
      <vt:lpstr>'8.02'!Print_Area</vt:lpstr>
      <vt:lpstr>'8.03'!Print_Area</vt:lpstr>
      <vt:lpstr>'8.04'!Print_Area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2014-08-19T16:43:10Z</dcterms:modified>
</cp:coreProperties>
</file>