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20490" windowHeight="7755"/>
  </bookViews>
  <sheets>
    <sheet name="8.01" sheetId="1" r:id="rId1"/>
    <sheet name="8.02" sheetId="2" r:id="rId2"/>
    <sheet name="8.03" sheetId="3" r:id="rId3"/>
    <sheet name="8.04" sheetId="4" r:id="rId4"/>
    <sheet name=".05,.06,.07" sheetId="5" r:id="rId5"/>
    <sheet name="Sheet1" sheetId="6" state="hidden" r:id="rId6"/>
  </sheets>
  <externalReferences>
    <externalReference r:id="rId7"/>
  </externalReferences>
  <definedNames>
    <definedName name="_xlnm.Print_Area" localSheetId="4">'.05,.06,.07'!$A$1:$Q$56</definedName>
    <definedName name="_xlnm.Print_Area" localSheetId="0">'8.01'!$A$1:$J$64</definedName>
    <definedName name="_xlnm.Print_Area" localSheetId="1">'8.02'!$A$1:$R$43</definedName>
    <definedName name="_xlnm.Print_Area" localSheetId="2">'8.03'!$A$1:$R$64</definedName>
    <definedName name="_xlnm.Print_Area" localSheetId="3">'8.04'!$A$1:$R$44</definedName>
  </definedNames>
  <calcPr calcId="152511"/>
</workbook>
</file>

<file path=xl/calcChain.xml><?xml version="1.0" encoding="utf-8"?>
<calcChain xmlns="http://schemas.openxmlformats.org/spreadsheetml/2006/main">
  <c r="P48" i="5" l="1"/>
  <c r="P47" i="5"/>
  <c r="P46" i="5"/>
  <c r="P45" i="5"/>
  <c r="O48" i="5"/>
  <c r="O47" i="5"/>
  <c r="O46" i="5"/>
  <c r="O45" i="5"/>
  <c r="O33" i="5"/>
  <c r="O17" i="5"/>
  <c r="P45" i="4"/>
  <c r="P12" i="4"/>
  <c r="P37" i="3"/>
  <c r="P41" i="3" s="1"/>
  <c r="P21" i="3"/>
  <c r="P15" i="3"/>
  <c r="P17" i="2"/>
  <c r="P11" i="2"/>
  <c r="I32" i="1"/>
  <c r="I31" i="1"/>
  <c r="E31" i="1"/>
  <c r="P18" i="4" l="1"/>
  <c r="P34" i="4" s="1"/>
  <c r="P38" i="4" s="1"/>
  <c r="P33" i="2"/>
  <c r="P37" i="2" s="1"/>
  <c r="N48" i="5"/>
  <c r="M48" i="5"/>
  <c r="L48" i="5"/>
  <c r="K48" i="5"/>
  <c r="N47" i="5"/>
  <c r="M47" i="5"/>
  <c r="L47" i="5"/>
  <c r="K47" i="5"/>
  <c r="N46" i="5"/>
  <c r="M46" i="5"/>
  <c r="L46" i="5"/>
  <c r="K46" i="5"/>
  <c r="N45" i="5"/>
  <c r="M45" i="5"/>
  <c r="L45" i="5"/>
  <c r="K45" i="5"/>
  <c r="P33" i="5"/>
  <c r="I45" i="5"/>
  <c r="P17" i="5"/>
  <c r="P50" i="5" s="1"/>
  <c r="M38" i="4"/>
  <c r="L38" i="4"/>
  <c r="K38" i="4"/>
  <c r="J38" i="4"/>
  <c r="I38" i="4"/>
  <c r="H38" i="4"/>
  <c r="G38" i="4"/>
  <c r="F38" i="4"/>
  <c r="N36" i="4"/>
  <c r="M36" i="4"/>
  <c r="L36" i="4"/>
  <c r="K36" i="4"/>
  <c r="J36" i="4"/>
  <c r="I36" i="4"/>
  <c r="H36" i="4"/>
  <c r="G36" i="4"/>
  <c r="F36" i="4"/>
  <c r="M34" i="4"/>
  <c r="L34" i="4"/>
  <c r="K34" i="4"/>
  <c r="J34" i="4"/>
  <c r="I34" i="4"/>
  <c r="H34" i="4"/>
  <c r="G34" i="4"/>
  <c r="F34" i="4"/>
  <c r="N32" i="4"/>
  <c r="M32" i="4"/>
  <c r="L32" i="4"/>
  <c r="K32" i="4"/>
  <c r="J32" i="4"/>
  <c r="I32" i="4"/>
  <c r="H32" i="4"/>
  <c r="G32" i="4"/>
  <c r="F32" i="4"/>
  <c r="N31" i="4"/>
  <c r="M31" i="4"/>
  <c r="L31" i="4"/>
  <c r="K31" i="4"/>
  <c r="J31" i="4"/>
  <c r="I31" i="4"/>
  <c r="H31" i="4"/>
  <c r="G31" i="4"/>
  <c r="F31" i="4"/>
  <c r="N30" i="4"/>
  <c r="M30" i="4"/>
  <c r="L30" i="4"/>
  <c r="K30" i="4"/>
  <c r="J30" i="4"/>
  <c r="I30" i="4"/>
  <c r="H30" i="4"/>
  <c r="G30" i="4"/>
  <c r="F30" i="4"/>
  <c r="N29" i="4"/>
  <c r="M29" i="4"/>
  <c r="L29" i="4"/>
  <c r="K29" i="4"/>
  <c r="J29" i="4"/>
  <c r="I29" i="4"/>
  <c r="H29" i="4"/>
  <c r="G29" i="4"/>
  <c r="F29" i="4"/>
  <c r="N28" i="4"/>
  <c r="M28" i="4"/>
  <c r="L28" i="4"/>
  <c r="K28" i="4"/>
  <c r="J28" i="4"/>
  <c r="I28" i="4"/>
  <c r="H28" i="4"/>
  <c r="G28" i="4"/>
  <c r="F28" i="4"/>
  <c r="N27" i="4"/>
  <c r="M27" i="4"/>
  <c r="L27" i="4"/>
  <c r="K27" i="4"/>
  <c r="J27" i="4"/>
  <c r="I27" i="4"/>
  <c r="H27" i="4"/>
  <c r="G27" i="4"/>
  <c r="F27" i="4"/>
  <c r="N26" i="4"/>
  <c r="M26" i="4"/>
  <c r="L26" i="4"/>
  <c r="K26" i="4"/>
  <c r="J26" i="4"/>
  <c r="I26" i="4"/>
  <c r="H26" i="4"/>
  <c r="G26" i="4"/>
  <c r="F26" i="4"/>
  <c r="N25" i="4"/>
  <c r="M25" i="4"/>
  <c r="L25" i="4"/>
  <c r="K25" i="4"/>
  <c r="J25" i="4"/>
  <c r="I25" i="4"/>
  <c r="H25" i="4"/>
  <c r="G25" i="4"/>
  <c r="F25" i="4"/>
  <c r="N24" i="4"/>
  <c r="M24" i="4"/>
  <c r="L24" i="4"/>
  <c r="K24" i="4"/>
  <c r="J24" i="4"/>
  <c r="I24" i="4"/>
  <c r="H24" i="4"/>
  <c r="G24" i="4"/>
  <c r="F24" i="4"/>
  <c r="N23" i="4"/>
  <c r="M23" i="4"/>
  <c r="L23" i="4"/>
  <c r="K23" i="4"/>
  <c r="J23" i="4"/>
  <c r="I23" i="4"/>
  <c r="H23" i="4"/>
  <c r="G23" i="4"/>
  <c r="F23" i="4"/>
  <c r="N22" i="4"/>
  <c r="M22" i="4"/>
  <c r="L22" i="4"/>
  <c r="K22" i="4"/>
  <c r="J22" i="4"/>
  <c r="I22" i="4"/>
  <c r="H22" i="4"/>
  <c r="G22" i="4"/>
  <c r="F22" i="4"/>
  <c r="N21" i="4"/>
  <c r="M21" i="4"/>
  <c r="L21" i="4"/>
  <c r="K21" i="4"/>
  <c r="J21" i="4"/>
  <c r="I21" i="4"/>
  <c r="H21" i="4"/>
  <c r="G21" i="4"/>
  <c r="F21" i="4"/>
  <c r="N20" i="4"/>
  <c r="M20" i="4"/>
  <c r="L20" i="4"/>
  <c r="K20" i="4"/>
  <c r="J20" i="4"/>
  <c r="I20" i="4"/>
  <c r="H20" i="4"/>
  <c r="G20" i="4"/>
  <c r="F20" i="4"/>
  <c r="N19" i="4"/>
  <c r="M19" i="4"/>
  <c r="L19" i="4"/>
  <c r="K19" i="4"/>
  <c r="J19" i="4"/>
  <c r="I19" i="4"/>
  <c r="H19" i="4"/>
  <c r="G19" i="4"/>
  <c r="F19" i="4"/>
  <c r="M18" i="4"/>
  <c r="L18" i="4"/>
  <c r="K18" i="4"/>
  <c r="J18" i="4"/>
  <c r="I18" i="4"/>
  <c r="H18" i="4"/>
  <c r="G18" i="4"/>
  <c r="F18" i="4"/>
  <c r="N16" i="4"/>
  <c r="M16" i="4"/>
  <c r="L16" i="4"/>
  <c r="K16" i="4"/>
  <c r="J16" i="4"/>
  <c r="I16" i="4"/>
  <c r="H16" i="4"/>
  <c r="G16" i="4"/>
  <c r="F16" i="4"/>
  <c r="N15" i="4"/>
  <c r="M15" i="4"/>
  <c r="L15" i="4"/>
  <c r="K15" i="4"/>
  <c r="J15" i="4"/>
  <c r="I15" i="4"/>
  <c r="H15" i="4"/>
  <c r="G15" i="4"/>
  <c r="F15" i="4"/>
  <c r="N14" i="4"/>
  <c r="M14" i="4"/>
  <c r="L14" i="4"/>
  <c r="K14" i="4"/>
  <c r="J14" i="4"/>
  <c r="I14" i="4"/>
  <c r="H14" i="4"/>
  <c r="G14" i="4"/>
  <c r="F14" i="4"/>
  <c r="N13" i="4"/>
  <c r="M13" i="4"/>
  <c r="L13" i="4"/>
  <c r="K13" i="4"/>
  <c r="J13" i="4"/>
  <c r="I13" i="4"/>
  <c r="H13" i="4"/>
  <c r="G13" i="4"/>
  <c r="F13" i="4"/>
  <c r="E18" i="4"/>
  <c r="E36" i="4"/>
  <c r="E38" i="4"/>
  <c r="E34" i="4"/>
  <c r="E32" i="4"/>
  <c r="E31" i="4"/>
  <c r="E30" i="4"/>
  <c r="E29" i="4"/>
  <c r="E28" i="4"/>
  <c r="E27" i="4"/>
  <c r="E26" i="4"/>
  <c r="E25" i="4"/>
  <c r="E24" i="4"/>
  <c r="E23" i="4"/>
  <c r="E22" i="4"/>
  <c r="E21" i="4"/>
  <c r="E20" i="4"/>
  <c r="E19" i="4"/>
  <c r="E16" i="4"/>
  <c r="E15" i="4"/>
  <c r="E14" i="4"/>
  <c r="E13" i="4"/>
  <c r="Q45" i="4"/>
  <c r="K12" i="4" l="1"/>
  <c r="N12" i="4"/>
  <c r="F12" i="4"/>
  <c r="O18" i="4"/>
  <c r="N18" i="4"/>
  <c r="H12" i="4"/>
  <c r="L12" i="4"/>
  <c r="Q12" i="4"/>
  <c r="M12" i="4"/>
  <c r="Q18" i="4"/>
  <c r="I12" i="4"/>
  <c r="J12" i="4"/>
  <c r="G12" i="4"/>
  <c r="O12" i="4"/>
  <c r="Q21" i="3"/>
  <c r="Q37" i="3"/>
  <c r="Q41" i="3" s="1"/>
  <c r="Q15" i="3"/>
  <c r="M11" i="2"/>
  <c r="L11" i="2"/>
  <c r="L17" i="2"/>
  <c r="Q17" i="2"/>
  <c r="Q11" i="2"/>
  <c r="Q48" i="1"/>
  <c r="Q49" i="1"/>
  <c r="Q50" i="1"/>
  <c r="Q51" i="1"/>
  <c r="Q52" i="1"/>
  <c r="Q53" i="1"/>
  <c r="Q54" i="1"/>
  <c r="Q55" i="1"/>
  <c r="Q56" i="1"/>
  <c r="Q57" i="1"/>
  <c r="Q58" i="1"/>
  <c r="Q59" i="1"/>
  <c r="N34" i="4" l="1"/>
  <c r="N38" i="4" s="1"/>
  <c r="O34" i="4"/>
  <c r="O38" i="4" s="1"/>
  <c r="Q34" i="4"/>
  <c r="Q38" i="4" s="1"/>
  <c r="Q33" i="2"/>
  <c r="Q37" i="2" s="1"/>
  <c r="N33" i="5"/>
  <c r="N17" i="5"/>
  <c r="O50" i="5" s="1"/>
  <c r="O45" i="4"/>
  <c r="O15" i="3"/>
  <c r="I30" i="1"/>
  <c r="E30" i="1"/>
  <c r="O21" i="3" l="1"/>
  <c r="O37" i="3"/>
  <c r="O17" i="2"/>
  <c r="O11" i="2"/>
  <c r="M33" i="5"/>
  <c r="M17" i="5"/>
  <c r="N45" i="4"/>
  <c r="I29" i="1"/>
  <c r="E29" i="1"/>
  <c r="I28" i="1"/>
  <c r="E28" i="1"/>
  <c r="N50" i="5" l="1"/>
  <c r="O41" i="3"/>
  <c r="Q43" i="3" s="1"/>
  <c r="N21" i="3"/>
  <c r="N37" i="3"/>
  <c r="N15" i="3"/>
  <c r="O33" i="2"/>
  <c r="O37" i="2" s="1"/>
  <c r="M45" i="4"/>
  <c r="L33" i="5"/>
  <c r="L17" i="5"/>
  <c r="M15" i="3"/>
  <c r="E13" i="1"/>
  <c r="E14" i="1"/>
  <c r="E15" i="1"/>
  <c r="E16" i="1"/>
  <c r="E17" i="1"/>
  <c r="E18" i="1"/>
  <c r="E19" i="1"/>
  <c r="E20" i="1"/>
  <c r="E21" i="1"/>
  <c r="E22" i="1"/>
  <c r="E23" i="1"/>
  <c r="E24" i="1"/>
  <c r="E25" i="1"/>
  <c r="E26" i="1"/>
  <c r="E27" i="1"/>
  <c r="I27" i="1"/>
  <c r="K17" i="5"/>
  <c r="L45" i="4"/>
  <c r="I26" i="1"/>
  <c r="K33" i="5"/>
  <c r="J48" i="5"/>
  <c r="J47" i="5"/>
  <c r="J46" i="5"/>
  <c r="J45" i="5"/>
  <c r="J33" i="5"/>
  <c r="J17" i="5"/>
  <c r="K45" i="4"/>
  <c r="K21" i="3"/>
  <c r="K37" i="3"/>
  <c r="K41" i="3" s="1"/>
  <c r="S45" i="5"/>
  <c r="T45" i="5"/>
  <c r="U45" i="5"/>
  <c r="S46" i="5"/>
  <c r="T46" i="5"/>
  <c r="U46" i="5"/>
  <c r="S47" i="5"/>
  <c r="T47" i="5"/>
  <c r="U47" i="5"/>
  <c r="S48" i="5"/>
  <c r="T48" i="5"/>
  <c r="U48" i="5"/>
  <c r="K11" i="2"/>
  <c r="K17" i="2"/>
  <c r="K15" i="3"/>
  <c r="M11" i="1"/>
  <c r="I12" i="1"/>
  <c r="M12" i="1"/>
  <c r="I13" i="1"/>
  <c r="M13" i="1"/>
  <c r="I14" i="1"/>
  <c r="I15" i="1"/>
  <c r="M15" i="1"/>
  <c r="I16" i="1"/>
  <c r="M16" i="1"/>
  <c r="I17" i="1"/>
  <c r="M17" i="1"/>
  <c r="I18" i="1"/>
  <c r="M18" i="1"/>
  <c r="I19" i="1"/>
  <c r="M19" i="1"/>
  <c r="I20" i="1"/>
  <c r="M20" i="1"/>
  <c r="I21" i="1"/>
  <c r="M21" i="1"/>
  <c r="I22" i="1"/>
  <c r="I23" i="1"/>
  <c r="I24" i="1"/>
  <c r="E12" i="1"/>
  <c r="I25" i="1"/>
  <c r="I47" i="5"/>
  <c r="G47" i="5"/>
  <c r="F47" i="5"/>
  <c r="I46" i="5"/>
  <c r="G46" i="5"/>
  <c r="F46" i="5"/>
  <c r="G45" i="5"/>
  <c r="F45" i="5"/>
  <c r="E47" i="5"/>
  <c r="E46" i="5"/>
  <c r="E45" i="5"/>
  <c r="E12" i="4"/>
  <c r="S39" i="3"/>
  <c r="J21" i="3"/>
  <c r="S37" i="3"/>
  <c r="S41" i="3" s="1"/>
  <c r="I33" i="5"/>
  <c r="I17" i="5"/>
  <c r="B56" i="5"/>
  <c r="V48" i="5"/>
  <c r="V47" i="5"/>
  <c r="V46" i="5"/>
  <c r="V45" i="5"/>
  <c r="V17" i="5"/>
  <c r="V28" i="5" s="1"/>
  <c r="U17" i="5"/>
  <c r="T17" i="5"/>
  <c r="T28" i="5" s="1"/>
  <c r="S17" i="5"/>
  <c r="R17" i="5"/>
  <c r="R30" i="5" s="1"/>
  <c r="R31" i="5"/>
  <c r="H17" i="5"/>
  <c r="F48" i="5"/>
  <c r="D17" i="5"/>
  <c r="G17" i="5"/>
  <c r="F17" i="5"/>
  <c r="B75" i="4"/>
  <c r="E21" i="3"/>
  <c r="G37" i="3"/>
  <c r="G41" i="3" s="1"/>
  <c r="H21" i="3"/>
  <c r="I21" i="3"/>
  <c r="G21" i="3"/>
  <c r="F21" i="3"/>
  <c r="E37" i="3"/>
  <c r="E41" i="3" s="1"/>
  <c r="I15" i="3"/>
  <c r="G15" i="3"/>
  <c r="I37" i="3"/>
  <c r="I41" i="3" s="1"/>
  <c r="H37" i="3"/>
  <c r="H41" i="3" s="1"/>
  <c r="F15" i="3"/>
  <c r="P23" i="1"/>
  <c r="P22" i="1"/>
  <c r="P21" i="1"/>
  <c r="Q47" i="1"/>
  <c r="F18" i="1" s="1"/>
  <c r="P20" i="1" s="1"/>
  <c r="Q46" i="1"/>
  <c r="F17" i="1" s="1"/>
  <c r="P19" i="1" s="1"/>
  <c r="Q45" i="1"/>
  <c r="F16" i="1" s="1"/>
  <c r="P18" i="1" s="1"/>
  <c r="Q44" i="1"/>
  <c r="F15" i="1" s="1"/>
  <c r="P17" i="1" s="1"/>
  <c r="Q43" i="1"/>
  <c r="F14" i="1" s="1"/>
  <c r="P16" i="1" s="1"/>
  <c r="Q42" i="1"/>
  <c r="F13" i="1" s="1"/>
  <c r="P15" i="1" s="1"/>
  <c r="Q41" i="1"/>
  <c r="F12" i="1" s="1"/>
  <c r="P14" i="1" s="1"/>
  <c r="Q40" i="1"/>
  <c r="F11" i="1" s="1"/>
  <c r="P13" i="1" s="1"/>
  <c r="M10" i="1"/>
  <c r="E11" i="2"/>
  <c r="F17" i="2"/>
  <c r="E17" i="2"/>
  <c r="G17" i="2"/>
  <c r="G11" i="2"/>
  <c r="I17" i="2"/>
  <c r="I11" i="2"/>
  <c r="P25" i="1"/>
  <c r="E48" i="5"/>
  <c r="G48" i="5"/>
  <c r="E17" i="5"/>
  <c r="I48" i="5"/>
  <c r="H15" i="3"/>
  <c r="J15" i="3"/>
  <c r="J11" i="2"/>
  <c r="J17" i="2"/>
  <c r="F11" i="2"/>
  <c r="H11" i="2"/>
  <c r="H17" i="2"/>
  <c r="S28" i="5"/>
  <c r="V29" i="5"/>
  <c r="V30" i="5"/>
  <c r="T31" i="5"/>
  <c r="V31" i="5"/>
  <c r="E15" i="3"/>
  <c r="F33" i="5"/>
  <c r="G33" i="5"/>
  <c r="H33" i="5"/>
  <c r="D33" i="5"/>
  <c r="E33" i="5"/>
  <c r="F50" i="5" l="1"/>
  <c r="L50" i="5"/>
  <c r="S50" i="5"/>
  <c r="V50" i="5"/>
  <c r="R28" i="5"/>
  <c r="S30" i="5"/>
  <c r="V33" i="5"/>
  <c r="U31" i="5"/>
  <c r="U29" i="5"/>
  <c r="U50" i="5"/>
  <c r="S31" i="5"/>
  <c r="S29" i="5"/>
  <c r="S33" i="5" s="1"/>
  <c r="U30" i="5"/>
  <c r="U28" i="5"/>
  <c r="T30" i="5"/>
  <c r="R29" i="5"/>
  <c r="R33" i="5" s="1"/>
  <c r="T29" i="5"/>
  <c r="T50" i="5"/>
  <c r="M50" i="5"/>
  <c r="K50" i="5"/>
  <c r="N41" i="3"/>
  <c r="I50" i="5"/>
  <c r="G50" i="5"/>
  <c r="T47" i="3"/>
  <c r="E50" i="5"/>
  <c r="J50" i="5"/>
  <c r="S47" i="3"/>
  <c r="N11" i="2"/>
  <c r="M21" i="3"/>
  <c r="M37" i="3"/>
  <c r="L21" i="3"/>
  <c r="L37" i="3"/>
  <c r="S43" i="3"/>
  <c r="U47" i="3"/>
  <c r="J37" i="3"/>
  <c r="F37" i="3"/>
  <c r="L15" i="3"/>
  <c r="H43" i="3"/>
  <c r="I43" i="3"/>
  <c r="N17" i="2"/>
  <c r="M17" i="2"/>
  <c r="T33" i="5" l="1"/>
  <c r="O43" i="3"/>
  <c r="P43" i="3"/>
  <c r="U33" i="5"/>
  <c r="M41" i="3"/>
  <c r="N43" i="3" s="1"/>
  <c r="L41" i="3"/>
  <c r="M43" i="3" s="1"/>
  <c r="J41" i="3"/>
  <c r="J43" i="3" s="1"/>
  <c r="F41" i="3"/>
  <c r="F43" i="3" s="1"/>
  <c r="N33" i="2"/>
  <c r="N37" i="2" s="1"/>
  <c r="K43" i="3"/>
  <c r="G43" i="3" l="1"/>
  <c r="L43" i="3"/>
</calcChain>
</file>

<file path=xl/sharedStrings.xml><?xml version="1.0" encoding="utf-8"?>
<sst xmlns="http://schemas.openxmlformats.org/spreadsheetml/2006/main" count="242" uniqueCount="123">
  <si>
    <t>Year</t>
  </si>
  <si>
    <t xml:space="preserve">GDP at current prices </t>
  </si>
  <si>
    <t>Percent change</t>
  </si>
  <si>
    <t xml:space="preserve">Per capita GDP at current prices </t>
  </si>
  <si>
    <t xml:space="preserve">Percent change </t>
  </si>
  <si>
    <t>-</t>
  </si>
  <si>
    <t>(CI$M)</t>
  </si>
  <si>
    <t>over previous year</t>
  </si>
  <si>
    <t>(CI$')</t>
  </si>
  <si>
    <t xml:space="preserve"> (CI$M)</t>
  </si>
  <si>
    <t>Per Capita GDP at Current Prices</t>
  </si>
  <si>
    <r>
      <t>2006</t>
    </r>
    <r>
      <rPr>
        <b/>
        <vertAlign val="superscript"/>
        <sz val="10"/>
        <rFont val="Arial"/>
        <family val="2"/>
      </rPr>
      <t>R</t>
    </r>
  </si>
  <si>
    <r>
      <t>2007</t>
    </r>
    <r>
      <rPr>
        <b/>
        <vertAlign val="superscript"/>
        <sz val="10"/>
        <rFont val="Arial"/>
        <family val="2"/>
      </rPr>
      <t>R</t>
    </r>
  </si>
  <si>
    <r>
      <t xml:space="preserve">2008 </t>
    </r>
    <r>
      <rPr>
        <b/>
        <vertAlign val="superscript"/>
        <sz val="10"/>
        <rFont val="Arial"/>
        <family val="2"/>
      </rPr>
      <t>2</t>
    </r>
  </si>
  <si>
    <r>
      <t xml:space="preserve">2009 </t>
    </r>
    <r>
      <rPr>
        <b/>
        <vertAlign val="superscript"/>
        <sz val="10"/>
        <rFont val="Arial"/>
        <family val="2"/>
      </rPr>
      <t>2</t>
    </r>
  </si>
  <si>
    <t>Note:</t>
  </si>
  <si>
    <t>Per Capita GDP is based on mid-year population.</t>
  </si>
  <si>
    <t xml:space="preserve"> </t>
  </si>
  <si>
    <t>Mid  year pop</t>
  </si>
  <si>
    <r>
      <rPr>
        <b/>
        <sz val="10"/>
        <rFont val="Arial"/>
        <family val="2"/>
      </rPr>
      <t>Source:</t>
    </r>
    <r>
      <rPr>
        <sz val="10"/>
        <rFont val="Arial"/>
        <family val="2"/>
      </rPr>
      <t xml:space="preserve">  Economics and Statistics Office (ESO)</t>
    </r>
  </si>
  <si>
    <t>VALUE ADDED BY INDUSTRIAL SECTORS  AT CONSTANT PRICES, 2006 - 2007</t>
  </si>
  <si>
    <t>CI$ (000's)</t>
  </si>
  <si>
    <t>Cayman Islands Value Added by Industrial Sector</t>
  </si>
  <si>
    <t>Current (CI$' 000)</t>
  </si>
  <si>
    <t>Constant (CI$' 000)</t>
  </si>
  <si>
    <t>Industry</t>
  </si>
  <si>
    <t>Goods Producing Sector</t>
  </si>
  <si>
    <t>INDUSTRIAL SECTORS</t>
  </si>
  <si>
    <t>Agriculture &amp; Fishing</t>
  </si>
  <si>
    <t>Mining &amp; Quarrying</t>
  </si>
  <si>
    <t>Manufacture</t>
  </si>
  <si>
    <t>Construction</t>
  </si>
  <si>
    <t>Service Producing Sector</t>
  </si>
  <si>
    <t>Electricity, Gas &amp; Air Conditioning Supply</t>
  </si>
  <si>
    <t>Water Supply, Sewerage &amp; Waste Management</t>
  </si>
  <si>
    <t>Wholesale &amp; Retail Trade</t>
  </si>
  <si>
    <t>Wholesale &amp; Retail Trade and Repairs</t>
  </si>
  <si>
    <t>Transport &amp; Storage</t>
  </si>
  <si>
    <t>Hotels &amp; Restaurants</t>
  </si>
  <si>
    <t>Hotels &amp; Restaurants (incl. Bars)</t>
  </si>
  <si>
    <t>Information &amp; Communication</t>
  </si>
  <si>
    <t>Financial &amp; Insurance Services</t>
  </si>
  <si>
    <t>Financial &amp; Insurance Activities</t>
  </si>
  <si>
    <t>Real Estate Activities</t>
  </si>
  <si>
    <t>Professional, Scientific &amp; Technical Activities</t>
  </si>
  <si>
    <t>Administrative &amp; Support Service Activities</t>
  </si>
  <si>
    <t>Public Administration &amp; Defense</t>
  </si>
  <si>
    <t>Public Administration and Defense</t>
  </si>
  <si>
    <t>Education Services</t>
  </si>
  <si>
    <t>Health &amp; Social Work</t>
  </si>
  <si>
    <t>Human Health and Social Work</t>
  </si>
  <si>
    <t>Other Services</t>
  </si>
  <si>
    <t>Other Service Activities</t>
  </si>
  <si>
    <t>Financial Services Indirectly Measured (FISIM)</t>
  </si>
  <si>
    <t>GDP at Constant Basic Prices</t>
  </si>
  <si>
    <t>Value Added at Basic Prices</t>
  </si>
  <si>
    <r>
      <rPr>
        <b/>
        <sz val="10"/>
        <rFont val="Arial"/>
        <family val="2"/>
      </rPr>
      <t>Source:</t>
    </r>
    <r>
      <rPr>
        <sz val="11"/>
        <color theme="1"/>
        <rFont val="Calibri"/>
        <family val="2"/>
        <scheme val="minor"/>
      </rPr>
      <t xml:space="preserve"> Economics and Statistics Office</t>
    </r>
  </si>
  <si>
    <t>Taxes Less Subsidies on Products</t>
  </si>
  <si>
    <t>TOTAL GROSS DOMESTIC PRODUCTS AT MARKET PRICES</t>
  </si>
  <si>
    <t xml:space="preserve">                                                                                                                              CI$ (000's)</t>
  </si>
  <si>
    <t>INDUSTRY</t>
  </si>
  <si>
    <t xml:space="preserve"> 01 Agriculture &amp; Fishing</t>
  </si>
  <si>
    <t xml:space="preserve"> 02 Mining &amp; Quarrying</t>
  </si>
  <si>
    <t xml:space="preserve"> 03 Manufacturing</t>
  </si>
  <si>
    <t xml:space="preserve"> 04 Electricity, Gas &amp; Air Conditioning Supply</t>
  </si>
  <si>
    <t xml:space="preserve"> 05 Water Supply, Sewerage &amp; Waste Management</t>
  </si>
  <si>
    <t xml:space="preserve"> 06 Construction</t>
  </si>
  <si>
    <t xml:space="preserve"> 07 Wholesale &amp; Retail Trade</t>
  </si>
  <si>
    <t xml:space="preserve"> 08 Transport &amp; Storage</t>
  </si>
  <si>
    <t xml:space="preserve"> 09 Hotels &amp; Restaurants</t>
  </si>
  <si>
    <t xml:space="preserve"> 10 Information &amp; Communication</t>
  </si>
  <si>
    <t xml:space="preserve"> 11 Financial &amp; Insurance Services</t>
  </si>
  <si>
    <t xml:space="preserve"> 12 Real Estate Activities</t>
  </si>
  <si>
    <t xml:space="preserve"> 13 Professional, Scientific &amp; Technical Activities</t>
  </si>
  <si>
    <t xml:space="preserve"> 14 Administrative &amp; Support Service Activities</t>
  </si>
  <si>
    <t xml:space="preserve"> 15 Public Administration &amp; Defense</t>
  </si>
  <si>
    <t xml:space="preserve"> 16 Education Services</t>
  </si>
  <si>
    <t xml:space="preserve"> 17 Human Health &amp; Social Work</t>
  </si>
  <si>
    <t xml:space="preserve"> 18 Other Services</t>
  </si>
  <si>
    <t xml:space="preserve"> Less: Financial Services Indirectly Measured (FISIM)</t>
  </si>
  <si>
    <t xml:space="preserve"> GDP at Current Basic Prices</t>
  </si>
  <si>
    <t xml:space="preserve"> Percentage change from previous year</t>
  </si>
  <si>
    <t>Percentage change from previous year</t>
  </si>
  <si>
    <t>Percent</t>
  </si>
  <si>
    <t>(CI$'000)</t>
  </si>
  <si>
    <t>Type of Income</t>
  </si>
  <si>
    <t>Compensation of Employees</t>
  </si>
  <si>
    <t>Operating Surplus\Mixed Income</t>
  </si>
  <si>
    <t>Consumption of Fixed Capital</t>
  </si>
  <si>
    <t>GDP at Purchasers' Prices</t>
  </si>
  <si>
    <t>2010</t>
  </si>
  <si>
    <t>Taxes less Subsidies on Production and Imports</t>
  </si>
  <si>
    <t xml:space="preserve"> 03 Manufacture</t>
  </si>
  <si>
    <t xml:space="preserve"> INDUSTRY</t>
  </si>
  <si>
    <t xml:space="preserve">Taxes less Subsidies on Production and  Imports                    </t>
  </si>
  <si>
    <r>
      <t xml:space="preserve">Taxes </t>
    </r>
    <r>
      <rPr>
        <i/>
        <sz val="10"/>
        <rFont val="Arial"/>
        <family val="2"/>
      </rPr>
      <t>less</t>
    </r>
    <r>
      <rPr>
        <sz val="10"/>
        <rFont val="Arial"/>
        <family val="2"/>
      </rPr>
      <t xml:space="preserve"> Subsidies on Production and  Imports</t>
    </r>
  </si>
  <si>
    <t>2016</t>
  </si>
  <si>
    <t>GDP at Constant 2015 prices</t>
  </si>
  <si>
    <t xml:space="preserve"> Add: Taxes Less Subsidies on Products</t>
  </si>
  <si>
    <t>GDP at Constant Purchasers' Prices</t>
  </si>
  <si>
    <t xml:space="preserve">Real GDP data up to the new base year (i.e.2006-2014) is non-additive due to the process by which the rebased (2015) series was linked to the old (2007 base) series. The pre base year series was derived by extrapolating the 2015 GDP backward at the most detailed compilation level using the growth rates of GDP from the old series. The advantage of this approach is to preserve the growth rates from the old series thereby ensuring there is no revision of the historical growth rates. The non-additivity of GDP and its components is the disadvantage of this approach but is less significant than having to revise the historical growth rates every time the GDP is rebased. </t>
  </si>
  <si>
    <t>Notes:</t>
  </si>
  <si>
    <t>Add: Taxes Less Subsidies on Products</t>
  </si>
  <si>
    <t>GDP at Constant Basic (2015) Prices</t>
  </si>
  <si>
    <t>GDP at Constant Purchasers' (2015) Prices</t>
  </si>
  <si>
    <t xml:space="preserve"> GDP at Constant Basic (2015) Prices</t>
  </si>
  <si>
    <t xml:space="preserve"> Taxes Less Subsidies on Products</t>
  </si>
  <si>
    <t xml:space="preserve"> GDP at Constant Purchasers' (2015) Prices</t>
  </si>
  <si>
    <t>Note: Pre 2015 series not additive due to rebasing process.</t>
  </si>
  <si>
    <t>2017</t>
  </si>
  <si>
    <t>STATISTICAL COMPENDIUM 2019</t>
  </si>
  <si>
    <t>Cayman Islands Gross Domestic Product (GDP) at Purchasers' Prices, 2007-2019</t>
  </si>
  <si>
    <t>2019*</t>
  </si>
  <si>
    <t>*Estimates based on indicators</t>
  </si>
  <si>
    <t>Human Health &amp; Social Work</t>
  </si>
  <si>
    <t>Manufacturing</t>
  </si>
  <si>
    <t>Cayman Islands GDP by Industrial Origin at Current Basic &amp; Purchasers' Prices, 2006 - 2018</t>
  </si>
  <si>
    <t>Cayman Islands GDP by Industrial Origin at Constant Basic &amp; Purchasers' Prices (2015=100), 2006-2018</t>
  </si>
  <si>
    <t>Cayman Islands Industry Contribution to GDP at Constant Basic &amp; Purchasers' Prices (2015=100), 2006 - 2018</t>
  </si>
  <si>
    <t>Cayman Islands GDP by Income at Current Purchasers' Prices  2010 - 2018</t>
  </si>
  <si>
    <t>Percentage Contribution to GDP by Income at Current Purchasers' Prices 2010 - 2018</t>
  </si>
  <si>
    <t>Percentage Growth of GDP By Income At Current Purchasers' Prices 2011- 2018</t>
  </si>
  <si>
    <t>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</si>
</sst>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_(* \(#,##0.00\);_(* &quot;-&quot;??_);_(@_)"/>
    <numFmt numFmtId="164" formatCode="#,##0.0"/>
    <numFmt numFmtId="165" formatCode="0.0"/>
    <numFmt numFmtId="166" formatCode="0.0_);\(0.0\)"/>
    <numFmt numFmtId="167" formatCode="_(* #,##0.0_);_(* \(#,##0.0\);_(* &quot;-&quot;??_);_(@_)"/>
    <numFmt numFmtId="168" formatCode="_(* #,##0_);_(* \(#,##0\);_(* &quot;-&quot;??_);_(@_)"/>
    <numFmt numFmtId="169" formatCode="\-\ #\ \-"/>
    <numFmt numFmtId="170" formatCode="#,##0.0_);\(#,##0.0\)"/>
    <numFmt numFmtId="171" formatCode="0.0_);[Red]\(0.0\)"/>
    <numFmt numFmtId="172" formatCode="0.0%"/>
    <numFmt numFmtId="173" formatCode="#,##0.0_);[Red]\(#,##0.0\)"/>
    <numFmt numFmtId="174" formatCode="0.000"/>
  </numFmts>
  <fonts count="17" x14ac:knownFonts="1">
    <font>
      <sz val="11"/>
      <color theme="1"/>
      <name val="Calibri"/>
      <family val="2"/>
      <scheme val="minor"/>
    </font>
    <font>
      <sz val="11"/>
      <color theme="1"/>
      <name val="Calibri"/>
      <family val="2"/>
      <scheme val="minor"/>
    </font>
    <font>
      <b/>
      <sz val="11"/>
      <name val="Book Antiqua"/>
      <family val="1"/>
    </font>
    <font>
      <b/>
      <sz val="12"/>
      <name val="Arial"/>
      <family val="2"/>
    </font>
    <font>
      <sz val="10"/>
      <name val="Arial"/>
      <family val="2"/>
    </font>
    <font>
      <b/>
      <sz val="10"/>
      <name val="Arial"/>
      <family val="2"/>
    </font>
    <font>
      <b/>
      <vertAlign val="superscript"/>
      <sz val="10"/>
      <name val="Arial"/>
      <family val="2"/>
    </font>
    <font>
      <vertAlign val="superscript"/>
      <sz val="10"/>
      <name val="Arial"/>
      <family val="2"/>
    </font>
    <font>
      <vertAlign val="superscript"/>
      <sz val="9"/>
      <name val="Arial"/>
      <family val="2"/>
    </font>
    <font>
      <sz val="9"/>
      <name val="Arial"/>
      <family val="2"/>
    </font>
    <font>
      <i/>
      <sz val="10"/>
      <name val="Arial"/>
      <family val="2"/>
    </font>
    <font>
      <sz val="12"/>
      <name val="Arial"/>
      <family val="2"/>
    </font>
    <font>
      <sz val="12"/>
      <color indexed="10"/>
      <name val="Arial"/>
      <family val="2"/>
    </font>
    <font>
      <sz val="11"/>
      <color rgb="FFFF0000"/>
      <name val="Calibri"/>
      <family val="2"/>
      <scheme val="minor"/>
    </font>
    <font>
      <sz val="10"/>
      <color theme="1"/>
      <name val="Arial"/>
      <family val="2"/>
    </font>
    <font>
      <sz val="11"/>
      <color theme="1"/>
      <name val="Arial"/>
      <family val="2"/>
    </font>
    <font>
      <b/>
      <sz val="10"/>
      <color theme="1"/>
      <name val="Arial"/>
      <family val="2"/>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6">
    <xf numFmtId="0" fontId="0" fillId="0" borderId="0" xfId="0"/>
    <xf numFmtId="165" fontId="4" fillId="0" borderId="0" xfId="0" applyNumberFormat="1" applyFont="1" applyFill="1" applyBorder="1" applyAlignment="1">
      <alignment horizontal="center"/>
    </xf>
    <xf numFmtId="0" fontId="5" fillId="0" borderId="0" xfId="0" applyFont="1" applyFill="1" applyBorder="1" applyAlignment="1">
      <alignment horizontal="center"/>
    </xf>
    <xf numFmtId="0" fontId="0" fillId="0" borderId="2" xfId="0" applyBorder="1"/>
    <xf numFmtId="164" fontId="4" fillId="0" borderId="0" xfId="1" applyNumberFormat="1" applyFont="1" applyFill="1" applyBorder="1" applyAlignment="1">
      <alignment horizontal="center"/>
    </xf>
    <xf numFmtId="0" fontId="0" fillId="0" borderId="0" xfId="0" applyFill="1" applyBorder="1"/>
    <xf numFmtId="0" fontId="0" fillId="0" borderId="0" xfId="0" applyFill="1"/>
    <xf numFmtId="0" fontId="2" fillId="0" borderId="0" xfId="0" applyFont="1" applyFill="1" applyAlignment="1">
      <alignment horizontal="right"/>
    </xf>
    <xf numFmtId="0" fontId="3" fillId="0" borderId="0" xfId="0" applyFont="1" applyFill="1" applyBorder="1" applyAlignment="1">
      <alignment horizontal="left"/>
    </xf>
    <xf numFmtId="165" fontId="4" fillId="0" borderId="0" xfId="1" applyNumberFormat="1" applyFont="1" applyFill="1" applyAlignment="1">
      <alignment horizontal="center"/>
    </xf>
    <xf numFmtId="165" fontId="4" fillId="0" borderId="0" xfId="1" applyNumberFormat="1" applyFont="1" applyFill="1" applyBorder="1" applyAlignment="1">
      <alignment horizontal="center"/>
    </xf>
    <xf numFmtId="0" fontId="5" fillId="0" borderId="0" xfId="0" applyFont="1" applyFill="1" applyBorder="1" applyAlignment="1">
      <alignment horizontal="left"/>
    </xf>
    <xf numFmtId="164" fontId="4" fillId="0" borderId="0" xfId="0" applyNumberFormat="1" applyFont="1" applyFill="1" applyBorder="1" applyAlignment="1">
      <alignment horizontal="center"/>
    </xf>
    <xf numFmtId="166" fontId="4" fillId="0" borderId="0" xfId="1" applyNumberFormat="1" applyFont="1" applyFill="1" applyBorder="1" applyAlignment="1">
      <alignment horizontal="center"/>
    </xf>
    <xf numFmtId="0" fontId="0" fillId="0" borderId="2" xfId="0" applyFill="1" applyBorder="1"/>
    <xf numFmtId="164" fontId="4" fillId="0" borderId="2" xfId="0" applyNumberFormat="1" applyFont="1" applyFill="1" applyBorder="1" applyAlignment="1">
      <alignment horizontal="center"/>
    </xf>
    <xf numFmtId="166" fontId="4" fillId="0" borderId="2" xfId="0" applyNumberFormat="1" applyFont="1" applyFill="1" applyBorder="1" applyAlignment="1">
      <alignment horizontal="center"/>
    </xf>
    <xf numFmtId="164" fontId="4" fillId="0" borderId="2" xfId="1" applyNumberFormat="1" applyFont="1" applyFill="1" applyBorder="1" applyAlignment="1">
      <alignment horizontal="center"/>
    </xf>
    <xf numFmtId="0" fontId="8" fillId="0" borderId="0" xfId="0" applyFont="1" applyFill="1" applyBorder="1" applyAlignment="1" applyProtection="1">
      <alignment horizontal="right"/>
      <protection locked="0"/>
    </xf>
    <xf numFmtId="0" fontId="4" fillId="0" borderId="0" xfId="0" applyFont="1" applyFill="1"/>
    <xf numFmtId="0" fontId="4" fillId="0" borderId="0" xfId="0" applyFont="1" applyFill="1" applyAlignment="1"/>
    <xf numFmtId="0" fontId="0" fillId="0" borderId="0" xfId="0" applyFill="1" applyBorder="1" applyAlignment="1">
      <alignment horizontal="center"/>
    </xf>
    <xf numFmtId="0" fontId="0" fillId="0" borderId="0" xfId="0" applyFill="1" applyAlignment="1">
      <alignment horizontal="center"/>
    </xf>
    <xf numFmtId="169" fontId="0" fillId="0" borderId="0" xfId="0" applyNumberFormat="1" applyFill="1" applyAlignment="1">
      <alignment horizontal="centerContinuous"/>
    </xf>
    <xf numFmtId="0" fontId="5" fillId="0" borderId="2" xfId="0" applyFont="1" applyFill="1" applyBorder="1" applyAlignment="1">
      <alignment horizontal="center"/>
    </xf>
    <xf numFmtId="43" fontId="1" fillId="0" borderId="0" xfId="1" applyNumberFormat="1" applyFill="1" applyAlignment="1">
      <alignment horizontal="left" indent="1"/>
    </xf>
    <xf numFmtId="0" fontId="5" fillId="0" borderId="0" xfId="0" applyFont="1" applyFill="1" applyAlignment="1">
      <alignment horizontal="center"/>
    </xf>
    <xf numFmtId="164" fontId="4" fillId="0" borderId="0" xfId="1" applyNumberFormat="1" applyFont="1" applyFill="1" applyAlignment="1">
      <alignment horizontal="center"/>
    </xf>
    <xf numFmtId="0" fontId="5" fillId="0" borderId="2" xfId="0" applyFont="1" applyFill="1" applyBorder="1"/>
    <xf numFmtId="164" fontId="0" fillId="0" borderId="0" xfId="0" applyNumberFormat="1" applyFill="1"/>
    <xf numFmtId="167" fontId="1" fillId="0" borderId="0" xfId="1" applyNumberFormat="1" applyFill="1"/>
    <xf numFmtId="164" fontId="0" fillId="0" borderId="2" xfId="0" applyNumberFormat="1" applyFill="1" applyBorder="1"/>
    <xf numFmtId="167" fontId="1" fillId="0" borderId="2" xfId="1" applyNumberFormat="1" applyFill="1" applyBorder="1"/>
    <xf numFmtId="164" fontId="0" fillId="0" borderId="0" xfId="0" applyNumberFormat="1" applyFill="1" applyBorder="1"/>
    <xf numFmtId="167" fontId="1" fillId="0" borderId="0" xfId="1" applyNumberFormat="1" applyFill="1" applyBorder="1"/>
    <xf numFmtId="0" fontId="9" fillId="0" borderId="0" xfId="0" applyFont="1" applyFill="1"/>
    <xf numFmtId="174" fontId="0" fillId="0" borderId="0" xfId="0" applyNumberFormat="1" applyFill="1"/>
    <xf numFmtId="173" fontId="0" fillId="0" borderId="0" xfId="0" applyNumberFormat="1" applyFill="1"/>
    <xf numFmtId="165" fontId="0" fillId="0" borderId="0" xfId="0" applyNumberFormat="1" applyFill="1"/>
    <xf numFmtId="4" fontId="0" fillId="0" borderId="0" xfId="0" applyNumberFormat="1" applyFill="1"/>
    <xf numFmtId="169" fontId="0" fillId="0" borderId="0" xfId="0" applyNumberFormat="1" applyFill="1" applyAlignment="1"/>
    <xf numFmtId="168" fontId="0" fillId="0" borderId="0" xfId="1" applyNumberFormat="1" applyFont="1" applyFill="1"/>
    <xf numFmtId="0" fontId="5" fillId="0" borderId="3" xfId="0" applyFont="1" applyFill="1" applyBorder="1" applyAlignment="1">
      <alignment horizontal="right" wrapText="1"/>
    </xf>
    <xf numFmtId="0" fontId="5" fillId="0" borderId="3" xfId="0" applyFont="1" applyFill="1" applyBorder="1" applyAlignment="1">
      <alignment horizontal="right"/>
    </xf>
    <xf numFmtId="0" fontId="5" fillId="0" borderId="3" xfId="0" applyFont="1" applyFill="1" applyBorder="1"/>
    <xf numFmtId="168" fontId="4" fillId="0" borderId="0" xfId="1" applyNumberFormat="1" applyFont="1" applyFill="1"/>
    <xf numFmtId="167" fontId="0" fillId="0" borderId="0" xfId="1" applyNumberFormat="1" applyFont="1" applyFill="1"/>
    <xf numFmtId="43" fontId="0" fillId="0" borderId="0" xfId="1" applyFont="1" applyFill="1"/>
    <xf numFmtId="168" fontId="5" fillId="0" borderId="0" xfId="1" applyNumberFormat="1" applyFont="1" applyFill="1"/>
    <xf numFmtId="168" fontId="4" fillId="0" borderId="0" xfId="1" applyNumberFormat="1" applyFont="1" applyFill="1" applyBorder="1"/>
    <xf numFmtId="2" fontId="0" fillId="0" borderId="0" xfId="0" applyNumberFormat="1" applyFill="1"/>
    <xf numFmtId="168" fontId="5" fillId="0" borderId="3" xfId="1" applyNumberFormat="1" applyFont="1" applyFill="1" applyBorder="1"/>
    <xf numFmtId="0" fontId="3" fillId="0" borderId="0" xfId="0" applyFont="1" applyFill="1" applyBorder="1" applyAlignment="1"/>
    <xf numFmtId="0" fontId="10" fillId="0" borderId="0" xfId="0" applyFont="1" applyFill="1" applyBorder="1" applyAlignment="1">
      <alignment horizontal="right"/>
    </xf>
    <xf numFmtId="0" fontId="5" fillId="0" borderId="0" xfId="0" applyFont="1" applyFill="1" applyBorder="1"/>
    <xf numFmtId="0" fontId="11" fillId="0" borderId="0" xfId="0" applyFont="1" applyFill="1"/>
    <xf numFmtId="168" fontId="5" fillId="0" borderId="0" xfId="1" applyNumberFormat="1" applyFont="1" applyFill="1" applyAlignment="1">
      <alignment horizontal="center"/>
    </xf>
    <xf numFmtId="0" fontId="12" fillId="0" borderId="0" xfId="0" applyFont="1" applyFill="1"/>
    <xf numFmtId="168" fontId="5" fillId="0" borderId="0" xfId="1" applyNumberFormat="1" applyFont="1" applyFill="1" applyBorder="1"/>
    <xf numFmtId="168" fontId="9" fillId="0" borderId="0" xfId="1" applyNumberFormat="1" applyFont="1" applyFill="1"/>
    <xf numFmtId="167" fontId="9" fillId="0" borderId="0" xfId="1" applyNumberFormat="1" applyFont="1" applyFill="1"/>
    <xf numFmtId="168" fontId="0" fillId="0" borderId="0" xfId="1" applyNumberFormat="1" applyFont="1" applyFill="1" applyAlignment="1"/>
    <xf numFmtId="1" fontId="0" fillId="0" borderId="0" xfId="0" applyNumberFormat="1" applyFill="1"/>
    <xf numFmtId="165" fontId="0" fillId="0" borderId="2" xfId="0" applyNumberFormat="1" applyFill="1" applyBorder="1"/>
    <xf numFmtId="168" fontId="0" fillId="0" borderId="0" xfId="0" applyNumberFormat="1" applyFill="1"/>
    <xf numFmtId="167" fontId="0" fillId="0" borderId="0" xfId="0" applyNumberFormat="1" applyFill="1"/>
    <xf numFmtId="43" fontId="0" fillId="0" borderId="0" xfId="0" applyNumberFormat="1" applyFill="1"/>
    <xf numFmtId="9" fontId="1" fillId="0" borderId="0" xfId="2" applyFill="1" applyBorder="1"/>
    <xf numFmtId="0" fontId="0" fillId="0" borderId="0" xfId="0" applyFill="1" applyAlignment="1">
      <alignment horizontal="right"/>
    </xf>
    <xf numFmtId="172" fontId="0" fillId="0" borderId="0" xfId="0" applyNumberFormat="1" applyFill="1"/>
    <xf numFmtId="0" fontId="5" fillId="0" borderId="0" xfId="0" applyFont="1" applyFill="1" applyBorder="1" applyAlignment="1">
      <alignment horizontal="centerContinuous" vertical="center"/>
    </xf>
    <xf numFmtId="0" fontId="0" fillId="0" borderId="0" xfId="0" applyFill="1" applyBorder="1" applyAlignment="1">
      <alignment horizontal="centerContinuous"/>
    </xf>
    <xf numFmtId="0" fontId="4" fillId="0" borderId="0" xfId="0" applyFont="1" applyFill="1" applyBorder="1" applyAlignment="1">
      <alignment horizontal="right"/>
    </xf>
    <xf numFmtId="0" fontId="5" fillId="0" borderId="0" xfId="1" applyNumberFormat="1" applyFont="1" applyFill="1" applyBorder="1" applyAlignment="1">
      <alignment horizontal="right" vertical="top"/>
    </xf>
    <xf numFmtId="167" fontId="4" fillId="0" borderId="0" xfId="1" applyNumberFormat="1" applyFont="1" applyFill="1" applyBorder="1"/>
    <xf numFmtId="0" fontId="5" fillId="0" borderId="3" xfId="0" applyFont="1" applyFill="1" applyBorder="1" applyAlignment="1">
      <alignment horizontal="center"/>
    </xf>
    <xf numFmtId="1" fontId="5" fillId="0" borderId="0" xfId="0" applyNumberFormat="1" applyFont="1" applyFill="1" applyBorder="1" applyAlignment="1">
      <alignment horizontal="right"/>
    </xf>
    <xf numFmtId="43" fontId="1" fillId="0" borderId="1" xfId="1" applyNumberFormat="1" applyFill="1" applyBorder="1" applyAlignment="1">
      <alignment horizontal="left" indent="1"/>
    </xf>
    <xf numFmtId="49" fontId="5" fillId="0" borderId="0" xfId="1" applyNumberFormat="1" applyFont="1" applyFill="1" applyBorder="1" applyAlignment="1">
      <alignment horizontal="right"/>
    </xf>
    <xf numFmtId="49" fontId="5" fillId="0" borderId="2" xfId="1" applyNumberFormat="1" applyFont="1" applyFill="1" applyBorder="1" applyAlignment="1">
      <alignment horizontal="center"/>
    </xf>
    <xf numFmtId="168" fontId="4" fillId="0" borderId="0" xfId="1" applyNumberFormat="1" applyFont="1" applyFill="1" applyBorder="1" applyAlignment="1">
      <alignment horizontal="center"/>
    </xf>
    <xf numFmtId="170" fontId="4" fillId="0" borderId="0" xfId="1" applyNumberFormat="1" applyFont="1" applyFill="1" applyBorder="1" applyAlignment="1">
      <alignment horizontal="right"/>
    </xf>
    <xf numFmtId="171" fontId="0" fillId="0" borderId="0" xfId="0" applyNumberFormat="1" applyFill="1"/>
    <xf numFmtId="170" fontId="5" fillId="0" borderId="0" xfId="1" applyNumberFormat="1" applyFont="1" applyFill="1" applyBorder="1" applyAlignment="1">
      <alignment horizontal="right"/>
    </xf>
    <xf numFmtId="43" fontId="1" fillId="0" borderId="0" xfId="1" applyNumberFormat="1" applyFill="1" applyBorder="1" applyAlignment="1">
      <alignment horizontal="left" indent="1"/>
    </xf>
    <xf numFmtId="0" fontId="3" fillId="0" borderId="0" xfId="0" applyFont="1" applyFill="1" applyBorder="1" applyAlignment="1">
      <alignment horizontal="center"/>
    </xf>
    <xf numFmtId="0" fontId="0" fillId="0" borderId="0" xfId="0" applyFill="1" applyAlignment="1"/>
    <xf numFmtId="169" fontId="0" fillId="0" borderId="0" xfId="0" applyNumberFormat="1" applyFill="1" applyAlignment="1">
      <alignment horizontal="center"/>
    </xf>
    <xf numFmtId="0" fontId="5" fillId="0" borderId="1" xfId="0" applyFont="1" applyFill="1" applyBorder="1" applyAlignment="1">
      <alignment horizont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xf>
    <xf numFmtId="0" fontId="5" fillId="0" borderId="0" xfId="0" applyFont="1" applyFill="1" applyAlignment="1">
      <alignment horizontal="left"/>
    </xf>
    <xf numFmtId="165" fontId="7" fillId="0" borderId="0" xfId="1" applyNumberFormat="1" applyFont="1" applyFill="1" applyBorder="1" applyAlignment="1">
      <alignment horizontal="center"/>
    </xf>
    <xf numFmtId="166" fontId="4" fillId="0" borderId="0" xfId="0" applyNumberFormat="1"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Border="1"/>
    <xf numFmtId="0" fontId="13" fillId="0" borderId="0" xfId="0" applyFont="1" applyFill="1" applyBorder="1"/>
    <xf numFmtId="0" fontId="5" fillId="0" borderId="0" xfId="0" applyFont="1" applyFill="1"/>
    <xf numFmtId="43" fontId="4" fillId="0" borderId="0" xfId="1" applyFont="1" applyFill="1"/>
    <xf numFmtId="0" fontId="7" fillId="0" borderId="0" xfId="0" applyFont="1" applyFill="1" applyAlignment="1">
      <alignment horizontal="left"/>
    </xf>
    <xf numFmtId="0" fontId="3" fillId="0" borderId="2" xfId="0" applyFont="1" applyFill="1" applyBorder="1" applyAlignment="1">
      <alignment horizontal="center"/>
    </xf>
    <xf numFmtId="0" fontId="10" fillId="0" borderId="2" xfId="0" applyFont="1" applyFill="1" applyBorder="1" applyAlignment="1">
      <alignment horizontal="right"/>
    </xf>
    <xf numFmtId="168" fontId="5" fillId="0" borderId="0" xfId="0" applyNumberFormat="1" applyFont="1" applyFill="1"/>
    <xf numFmtId="49" fontId="15" fillId="0" borderId="0" xfId="0" applyNumberFormat="1" applyFont="1" applyFill="1" applyBorder="1" applyAlignment="1">
      <alignment horizontal="right"/>
    </xf>
    <xf numFmtId="168" fontId="4" fillId="0" borderId="0" xfId="1" applyNumberFormat="1" applyFont="1" applyFill="1" applyAlignment="1">
      <alignment horizontal="center"/>
    </xf>
    <xf numFmtId="0" fontId="4" fillId="0" borderId="0" xfId="0" applyFont="1" applyFill="1" applyBorder="1" applyAlignment="1"/>
    <xf numFmtId="0" fontId="14" fillId="0" borderId="0" xfId="0" applyFont="1" applyFill="1"/>
    <xf numFmtId="168" fontId="14" fillId="0" borderId="0" xfId="1" applyNumberFormat="1" applyFont="1" applyFill="1"/>
    <xf numFmtId="168" fontId="15" fillId="0" borderId="0" xfId="1" applyNumberFormat="1" applyFont="1" applyFill="1"/>
    <xf numFmtId="0" fontId="15" fillId="0" borderId="0" xfId="0" applyFont="1" applyFill="1"/>
    <xf numFmtId="49" fontId="5" fillId="0" borderId="0" xfId="0" applyNumberFormat="1" applyFont="1" applyFill="1" applyBorder="1"/>
    <xf numFmtId="0" fontId="10" fillId="0" borderId="0" xfId="0" applyFont="1" applyFill="1" applyBorder="1" applyAlignment="1">
      <alignment horizontal="left"/>
    </xf>
    <xf numFmtId="3" fontId="5" fillId="0" borderId="0" xfId="0" applyNumberFormat="1" applyFont="1" applyFill="1" applyBorder="1"/>
    <xf numFmtId="0" fontId="4" fillId="0" borderId="0" xfId="0" applyFont="1" applyFill="1" applyBorder="1" applyAlignment="1">
      <alignment horizontal="left"/>
    </xf>
    <xf numFmtId="0" fontId="0" fillId="0" borderId="0" xfId="0" applyFill="1" applyBorder="1" applyAlignment="1">
      <alignment horizontal="left"/>
    </xf>
    <xf numFmtId="0" fontId="11" fillId="0" borderId="2" xfId="0" applyFont="1" applyFill="1" applyBorder="1" applyAlignment="1">
      <alignment horizontal="center"/>
    </xf>
    <xf numFmtId="0" fontId="3" fillId="0" borderId="1" xfId="0" applyFont="1" applyFill="1" applyBorder="1" applyAlignment="1">
      <alignment horizontal="left" wrapText="1"/>
    </xf>
    <xf numFmtId="0" fontId="5" fillId="0" borderId="0" xfId="0" applyFont="1" applyFill="1" applyBorder="1" applyAlignment="1">
      <alignment horizontal="right" wrapText="1"/>
    </xf>
    <xf numFmtId="0" fontId="5" fillId="0" borderId="0" xfId="0" applyFont="1" applyFill="1" applyBorder="1" applyAlignment="1">
      <alignment horizontal="right"/>
    </xf>
    <xf numFmtId="49" fontId="14" fillId="0" borderId="0" xfId="0" applyNumberFormat="1" applyFont="1" applyFill="1" applyBorder="1" applyAlignment="1">
      <alignment horizontal="right"/>
    </xf>
    <xf numFmtId="49" fontId="5" fillId="0" borderId="0" xfId="0" applyNumberFormat="1" applyFont="1" applyFill="1" applyBorder="1" applyAlignment="1">
      <alignment horizontal="left"/>
    </xf>
    <xf numFmtId="0" fontId="14" fillId="0" borderId="0" xfId="0" applyFont="1" applyFill="1" applyBorder="1"/>
    <xf numFmtId="0" fontId="10" fillId="0" borderId="0" xfId="0" applyFont="1" applyFill="1" applyBorder="1"/>
    <xf numFmtId="0" fontId="10" fillId="0" borderId="0" xfId="0" applyFont="1" applyFill="1" applyAlignment="1">
      <alignment horizontal="right"/>
    </xf>
    <xf numFmtId="171" fontId="5" fillId="0" borderId="0" xfId="0" applyNumberFormat="1" applyFont="1" applyFill="1"/>
    <xf numFmtId="171" fontId="14" fillId="0" borderId="0" xfId="0" applyNumberFormat="1" applyFont="1" applyFill="1"/>
    <xf numFmtId="49" fontId="14" fillId="0" borderId="0" xfId="0" applyNumberFormat="1" applyFont="1" applyFill="1" applyBorder="1"/>
    <xf numFmtId="171" fontId="16" fillId="0" borderId="0" xfId="0" applyNumberFormat="1" applyFont="1" applyFill="1"/>
    <xf numFmtId="171" fontId="5" fillId="0" borderId="0" xfId="0" applyNumberFormat="1" applyFont="1" applyFill="1" applyBorder="1"/>
    <xf numFmtId="171" fontId="5" fillId="0" borderId="2" xfId="0" applyNumberFormat="1" applyFont="1" applyFill="1" applyBorder="1"/>
    <xf numFmtId="0" fontId="4" fillId="0" borderId="2" xfId="0" applyFont="1" applyFill="1" applyBorder="1" applyAlignment="1">
      <alignment horizontal="right"/>
    </xf>
    <xf numFmtId="167" fontId="5" fillId="0" borderId="3" xfId="1" applyNumberFormat="1" applyFont="1" applyFill="1" applyBorder="1"/>
    <xf numFmtId="0" fontId="5" fillId="0" borderId="3" xfId="0" applyFont="1" applyFill="1" applyBorder="1" applyAlignment="1">
      <alignment horizontal="right" vertical="top"/>
    </xf>
    <xf numFmtId="0" fontId="5" fillId="0" borderId="3" xfId="1" applyNumberFormat="1" applyFont="1" applyFill="1" applyBorder="1" applyAlignment="1">
      <alignment horizontal="right" vertical="top"/>
    </xf>
    <xf numFmtId="167" fontId="4" fillId="0" borderId="0" xfId="1" applyNumberFormat="1" applyFont="1" applyFill="1" applyBorder="1" applyAlignment="1">
      <alignment horizontal="left" wrapText="1"/>
    </xf>
    <xf numFmtId="167" fontId="5" fillId="0" borderId="0" xfId="1" applyNumberFormat="1" applyFont="1" applyFill="1" applyBorder="1"/>
    <xf numFmtId="0" fontId="5" fillId="0" borderId="3" xfId="0" applyFont="1" applyFill="1" applyBorder="1" applyAlignment="1">
      <alignment horizontal="left"/>
    </xf>
    <xf numFmtId="1" fontId="5" fillId="0" borderId="3" xfId="0" applyNumberFormat="1" applyFont="1" applyFill="1" applyBorder="1" applyAlignment="1">
      <alignment horizontal="right"/>
    </xf>
    <xf numFmtId="0" fontId="4" fillId="0" borderId="2" xfId="0" applyFont="1" applyFill="1" applyBorder="1" applyAlignment="1">
      <alignment horizontal="left"/>
    </xf>
    <xf numFmtId="0" fontId="0" fillId="0" borderId="1" xfId="0" applyFill="1" applyBorder="1"/>
    <xf numFmtId="0" fontId="5" fillId="0" borderId="2" xfId="0" applyFont="1" applyFill="1" applyBorder="1" applyAlignment="1">
      <alignment horizontal="right" vertical="top"/>
    </xf>
    <xf numFmtId="49" fontId="5" fillId="0" borderId="2" xfId="1" applyNumberFormat="1" applyFont="1" applyFill="1" applyBorder="1" applyAlignment="1">
      <alignment horizontal="right"/>
    </xf>
    <xf numFmtId="0" fontId="3" fillId="0" borderId="3" xfId="0" applyFont="1" applyFill="1" applyBorder="1" applyAlignment="1">
      <alignment horizontal="center"/>
    </xf>
    <xf numFmtId="170" fontId="5" fillId="0" borderId="3" xfId="1" applyNumberFormat="1" applyFont="1" applyFill="1" applyBorder="1" applyAlignment="1">
      <alignment horizontal="right"/>
    </xf>
    <xf numFmtId="0" fontId="3" fillId="0" borderId="0" xfId="0" applyFont="1" applyFill="1" applyBorder="1" applyAlignment="1">
      <alignment horizontal="center" shrinkToFit="1"/>
    </xf>
    <xf numFmtId="0" fontId="5" fillId="0" borderId="1" xfId="0" applyFont="1" applyFill="1" applyBorder="1" applyAlignment="1">
      <alignment horizontal="center"/>
    </xf>
    <xf numFmtId="0" fontId="5" fillId="0" borderId="2" xfId="0" applyFont="1" applyFill="1" applyBorder="1" applyAlignment="1">
      <alignment horizontal="center"/>
    </xf>
    <xf numFmtId="0" fontId="5" fillId="0" borderId="1" xfId="0" applyFont="1" applyFill="1" applyBorder="1" applyAlignment="1">
      <alignment horizontal="center" wrapText="1"/>
    </xf>
    <xf numFmtId="0" fontId="4" fillId="0" borderId="0" xfId="0" applyFont="1" applyFill="1" applyBorder="1" applyAlignment="1">
      <alignment horizontal="justify" wrapText="1"/>
    </xf>
    <xf numFmtId="0" fontId="0" fillId="0" borderId="0" xfId="0" applyFill="1" applyAlignment="1">
      <alignment horizontal="justify" wrapText="1"/>
    </xf>
    <xf numFmtId="0" fontId="4" fillId="0" borderId="0" xfId="0" applyFont="1" applyFill="1" applyBorder="1" applyAlignment="1">
      <alignment horizontal="left"/>
    </xf>
    <xf numFmtId="0" fontId="15" fillId="0" borderId="0" xfId="0" applyFont="1" applyFill="1" applyAlignment="1">
      <alignment horizontal="left"/>
    </xf>
    <xf numFmtId="0" fontId="5" fillId="0" borderId="3"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center"/>
    </xf>
    <xf numFmtId="0" fontId="0" fillId="0" borderId="0" xfId="0" applyFill="1" applyAlignment="1"/>
    <xf numFmtId="0" fontId="3" fillId="0" borderId="2" xfId="0" applyFont="1" applyFill="1" applyBorder="1" applyAlignment="1">
      <alignment horizontal="center"/>
    </xf>
    <xf numFmtId="0" fontId="3" fillId="0" borderId="3" xfId="0" applyFont="1" applyFill="1" applyBorder="1" applyAlignment="1">
      <alignment horizontal="left" wrapText="1"/>
    </xf>
    <xf numFmtId="164" fontId="5" fillId="0" borderId="1" xfId="1" applyNumberFormat="1" applyFont="1" applyFill="1" applyBorder="1" applyAlignment="1">
      <alignment horizontal="left"/>
    </xf>
    <xf numFmtId="49" fontId="5" fillId="0" borderId="0" xfId="0" applyNumberFormat="1" applyFont="1" applyFill="1" applyBorder="1" applyAlignment="1">
      <alignment horizontal="left"/>
    </xf>
    <xf numFmtId="164" fontId="5" fillId="0" borderId="0" xfId="1" applyNumberFormat="1" applyFont="1" applyFill="1" applyBorder="1" applyAlignment="1">
      <alignment horizontal="left"/>
    </xf>
    <xf numFmtId="0" fontId="0" fillId="0" borderId="2" xfId="0" applyFill="1" applyBorder="1" applyAlignment="1">
      <alignment horizontal="left"/>
    </xf>
    <xf numFmtId="0" fontId="5" fillId="0" borderId="2" xfId="0" applyFont="1" applyFill="1" applyBorder="1" applyAlignment="1">
      <alignment horizontal="left"/>
    </xf>
    <xf numFmtId="169" fontId="0" fillId="0" borderId="0" xfId="0" applyNumberFormat="1" applyFill="1" applyAlignment="1">
      <alignment horizontal="center"/>
    </xf>
    <xf numFmtId="0" fontId="4" fillId="0" borderId="1" xfId="0" applyFont="1" applyFill="1" applyBorder="1" applyAlignment="1">
      <alignment horizontal="center"/>
    </xf>
    <xf numFmtId="0" fontId="3" fillId="0" borderId="0" xfId="0" applyFont="1" applyFill="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Chart 8.01: Per Capita GDP at Current Prices, 2013- 2019</a:t>
            </a:r>
          </a:p>
        </c:rich>
      </c:tx>
      <c:layout>
        <c:manualLayout>
          <c:xMode val="edge"/>
          <c:yMode val="edge"/>
          <c:x val="0.19193832478257292"/>
          <c:y val="3.2432432432432434E-2"/>
        </c:manualLayout>
      </c:layout>
      <c:overlay val="0"/>
      <c:spPr>
        <a:noFill/>
        <a:ln w="25400">
          <a:noFill/>
        </a:ln>
      </c:spPr>
    </c:title>
    <c:autoTitleDeleted val="0"/>
    <c:plotArea>
      <c:layout>
        <c:manualLayout>
          <c:layoutTarget val="inner"/>
          <c:xMode val="edge"/>
          <c:yMode val="edge"/>
          <c:x val="0.11515924708581929"/>
          <c:y val="9.4141374395166136E-2"/>
          <c:w val="0.86095340646521745"/>
          <c:h val="0.69344216119326552"/>
        </c:manualLayout>
      </c:layout>
      <c:barChart>
        <c:barDir val="col"/>
        <c:grouping val="clustered"/>
        <c:varyColors val="0"/>
        <c:ser>
          <c:idx val="0"/>
          <c:order val="0"/>
          <c:spPr>
            <a:solidFill>
              <a:schemeClr val="accent1">
                <a:lumMod val="60000"/>
                <a:lumOff val="40000"/>
              </a:schemeClr>
            </a:solidFill>
            <a:ln w="12700">
              <a:solidFill>
                <a:srgbClr val="000000"/>
              </a:solidFill>
              <a:prstDash val="solid"/>
            </a:ln>
          </c:spPr>
          <c:invertIfNegative val="0"/>
          <c:dLbls>
            <c:numFmt formatCode="#,##0.0" sourceLinked="0"/>
            <c:spPr>
              <a:noFill/>
              <a:ln w="25400">
                <a:noFill/>
              </a:ln>
            </c:spPr>
            <c:txPr>
              <a:bodyPr/>
              <a:lstStyle/>
              <a:p>
                <a:pPr>
                  <a:defRPr sz="9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'8.01'!$C$26:$C$32</c:f>
              <c:strCache>
                <c:ptCount val="7"/>
                <c:pt idx="0">
                  <c:v>2013</c:v>
                </c:pt>
                <c:pt idx="1">
                  <c:v>2014</c:v>
                </c:pt>
                <c:pt idx="2">
                  <c:v>2015</c:v>
                </c:pt>
                <c:pt idx="3">
                  <c:v>2016</c:v>
                </c:pt>
                <c:pt idx="4">
                  <c:v>2017</c:v>
                </c:pt>
                <c:pt idx="5">
                  <c:v>2018</c:v>
                </c:pt>
                <c:pt idx="6">
                  <c:v>2019*</c:v>
                </c:pt>
              </c:strCache>
            </c:strRef>
          </c:cat>
          <c:val>
            <c:numRef>
              <c:f>'8.01'!$F$26:$F$32</c:f>
              <c:numCache>
                <c:formatCode>#,##0.0</c:formatCode>
                <c:ptCount val="7"/>
                <c:pt idx="0">
                  <c:v>65283.558532565068</c:v>
                </c:pt>
                <c:pt idx="1">
                  <c:v>66716.312104268582</c:v>
                </c:pt>
                <c:pt idx="2">
                  <c:v>66438.463420742657</c:v>
                </c:pt>
                <c:pt idx="3">
                  <c:v>66705</c:v>
                </c:pt>
                <c:pt idx="4">
                  <c:v>68035.7</c:v>
                </c:pt>
                <c:pt idx="5">
                  <c:v>71369.399999999994</c:v>
                </c:pt>
                <c:pt idx="6">
                  <c:v>73693.8</c:v>
                </c:pt>
              </c:numCache>
            </c:numRef>
          </c:val>
        </c:ser>
        <c:dLbls>
          <c:showLegendKey val="0"/>
          <c:showVal val="0"/>
          <c:showCatName val="0"/>
          <c:showSerName val="0"/>
          <c:showPercent val="0"/>
          <c:showBubbleSize val="0"/>
        </c:dLbls>
        <c:gapWidth val="150"/>
        <c:axId val="102410112"/>
        <c:axId val="102416384"/>
      </c:barChart>
      <c:catAx>
        <c:axId val="102410112"/>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US"/>
                  <a:t>Year</a:t>
                </a:r>
              </a:p>
            </c:rich>
          </c:tx>
          <c:layout>
            <c:manualLayout>
              <c:xMode val="edge"/>
              <c:yMode val="edge"/>
              <c:x val="0.51154526415905321"/>
              <c:y val="0.902703837695963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102416384"/>
        <c:crosses val="autoZero"/>
        <c:auto val="1"/>
        <c:lblAlgn val="ctr"/>
        <c:lblOffset val="100"/>
        <c:tickLblSkip val="1"/>
        <c:tickMarkSkip val="1"/>
        <c:noMultiLvlLbl val="0"/>
      </c:catAx>
      <c:valAx>
        <c:axId val="102416384"/>
        <c:scaling>
          <c:orientation val="minMax"/>
          <c:max val="75000"/>
        </c:scaling>
        <c:delete val="0"/>
        <c:axPos val="l"/>
        <c:title>
          <c:tx>
            <c:rich>
              <a:bodyPr/>
              <a:lstStyle/>
              <a:p>
                <a:pPr>
                  <a:defRPr sz="1000" b="1" i="0" u="none" strike="noStrike" baseline="0">
                    <a:solidFill>
                      <a:srgbClr val="000000"/>
                    </a:solidFill>
                    <a:latin typeface="Calibri"/>
                    <a:ea typeface="Calibri"/>
                    <a:cs typeface="Calibri"/>
                  </a:defRPr>
                </a:pPr>
                <a:r>
                  <a:rPr lang="en-US"/>
                  <a:t>CI $</a:t>
                </a:r>
              </a:p>
            </c:rich>
          </c:tx>
          <c:layout>
            <c:manualLayout>
              <c:xMode val="edge"/>
              <c:yMode val="edge"/>
              <c:x val="1.8914506430932187E-3"/>
              <c:y val="0.4229807301800900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102410112"/>
        <c:crosses val="autoZero"/>
        <c:crossBetween val="between"/>
      </c:valAx>
      <c:spPr>
        <a:solidFill>
          <a:schemeClr val="bg1">
            <a:lumMod val="85000"/>
          </a:schemeClr>
        </a:solidFill>
        <a:ln w="12700">
          <a:solidFill>
            <a:srgbClr val="808080"/>
          </a:solidFill>
          <a:prstDash val="solid"/>
        </a:ln>
      </c:spPr>
    </c:plotArea>
    <c:plotVisOnly val="1"/>
    <c:dispBlanksAs val="gap"/>
    <c:showDLblsOverMax val="0"/>
  </c:chart>
  <c:spPr>
    <a:solidFill>
      <a:schemeClr val="bg1"/>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228600</xdr:colOff>
      <xdr:row>2</xdr:row>
      <xdr:rowOff>171450</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8382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163607</xdr:colOff>
      <xdr:row>37</xdr:row>
      <xdr:rowOff>38100</xdr:rowOff>
    </xdr:from>
    <xdr:to>
      <xdr:col>8</xdr:col>
      <xdr:colOff>619125</xdr:colOff>
      <xdr:row>57</xdr:row>
      <xdr:rowOff>133350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1</xdr:row>
      <xdr:rowOff>19050</xdr:rowOff>
    </xdr:from>
    <xdr:to>
      <xdr:col>3</xdr:col>
      <xdr:colOff>267165</xdr:colOff>
      <xdr:row>3</xdr:row>
      <xdr:rowOff>161925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5" y="209550"/>
          <a:ext cx="60054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85724</xdr:colOff>
      <xdr:row>0</xdr:row>
      <xdr:rowOff>9524</xdr:rowOff>
    </xdr:from>
    <xdr:to>
      <xdr:col>1</xdr:col>
      <xdr:colOff>419100</xdr:colOff>
      <xdr:row>4</xdr:row>
      <xdr:rowOff>106891</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9524"/>
          <a:ext cx="942976" cy="859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6</xdr:row>
      <xdr:rowOff>0</xdr:rowOff>
    </xdr:from>
    <xdr:to>
      <xdr:col>2</xdr:col>
      <xdr:colOff>66675</xdr:colOff>
      <xdr:row>7</xdr:row>
      <xdr:rowOff>180975</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143000"/>
          <a:ext cx="5810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85725</xdr:rowOff>
    </xdr:from>
    <xdr:to>
      <xdr:col>1</xdr:col>
      <xdr:colOff>142875</xdr:colOff>
      <xdr:row>3</xdr:row>
      <xdr:rowOff>47625</xdr:rowOff>
    </xdr:to>
    <xdr:pic>
      <xdr:nvPicPr>
        <xdr:cNvPr id="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5725"/>
          <a:ext cx="7524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57149</xdr:colOff>
      <xdr:row>0</xdr:row>
      <xdr:rowOff>57149</xdr:rowOff>
    </xdr:from>
    <xdr:to>
      <xdr:col>2</xdr:col>
      <xdr:colOff>438150</xdr:colOff>
      <xdr:row>4</xdr:row>
      <xdr:rowOff>76856</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49" y="57149"/>
          <a:ext cx="895351" cy="781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joseph_eu\Local%20Settings\Temporary%20Internet%20Files\Content.Outlook\0XB12FAG\Chapter%2012%20-%20PRICES%20AND%20NATIONAL%20INC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Notes"/>
      <sheetName val=".01"/>
      <sheetName val=".02"/>
      <sheetName val=".03"/>
      <sheetName val=".04 rev GDP  09"/>
      <sheetName val=".05.rev"/>
      <sheetName val=".06 rev"/>
      <sheetName val=".07 rev"/>
      <sheetName val=".08"/>
      <sheetName val=".04 rev GDP old "/>
      <sheetName val=".05 old"/>
      <sheetName val=".06 old"/>
      <sheetName val=".07 old"/>
    </sheetNames>
    <sheetDataSet>
      <sheetData sheetId="0"/>
      <sheetData sheetId="1"/>
      <sheetData sheetId="2"/>
      <sheetData sheetId="3"/>
      <sheetData sheetId="4">
        <row r="172">
          <cell r="A172">
            <v>123</v>
          </cell>
        </row>
      </sheetData>
      <sheetData sheetId="5"/>
      <sheetData sheetId="6"/>
      <sheetData sheetId="7"/>
      <sheetData sheetId="8">
        <row r="63">
          <cell r="A63">
            <v>127</v>
          </cell>
        </row>
      </sheetData>
      <sheetData sheetId="9"/>
      <sheetData sheetId="10">
        <row r="59">
          <cell r="A59">
            <v>124</v>
          </cell>
        </row>
      </sheetData>
      <sheetData sheetId="11">
        <row r="58">
          <cell r="A58">
            <v>125</v>
          </cell>
        </row>
      </sheetData>
      <sheetData sheetId="12">
        <row r="57">
          <cell r="A57">
            <v>126</v>
          </cell>
        </row>
      </sheetData>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V72"/>
  <sheetViews>
    <sheetView tabSelected="1" zoomScaleNormal="100" zoomScaleSheetLayoutView="85" workbookViewId="0">
      <selection activeCell="U5" sqref="U5"/>
    </sheetView>
  </sheetViews>
  <sheetFormatPr defaultRowHeight="15" x14ac:dyDescent="0.25"/>
  <cols>
    <col min="1" max="1" width="9.140625" style="6"/>
    <col min="2" max="2" width="9.5703125" style="5" customWidth="1"/>
    <col min="3" max="3" width="9.7109375" style="6" customWidth="1"/>
    <col min="4" max="4" width="13.7109375" style="6" customWidth="1"/>
    <col min="5" max="5" width="17.85546875" style="6" customWidth="1"/>
    <col min="6" max="6" width="15" style="6" customWidth="1"/>
    <col min="7" max="7" width="1.5703125" style="6" hidden="1" customWidth="1"/>
    <col min="8" max="8" width="15.42578125" style="6" customWidth="1"/>
    <col min="9" max="9" width="18" style="6" customWidth="1"/>
    <col min="10" max="10" width="25.85546875" style="6" customWidth="1"/>
    <col min="11" max="11" width="10" style="6" hidden="1" customWidth="1"/>
    <col min="12" max="12" width="14.7109375" style="6" hidden="1" customWidth="1"/>
    <col min="13" max="15" width="11" style="6" hidden="1" customWidth="1"/>
    <col min="16" max="16" width="11.140625" style="6" hidden="1" customWidth="1"/>
    <col min="17" max="17" width="10.28515625" style="6" hidden="1" customWidth="1"/>
    <col min="18" max="20" width="0" style="6" hidden="1" customWidth="1"/>
    <col min="21" max="258" width="9.140625" style="6"/>
    <col min="259" max="259" width="7.7109375" style="6" customWidth="1"/>
    <col min="260" max="260" width="9.5703125" style="6" customWidth="1"/>
    <col min="261" max="261" width="13.42578125" style="6" customWidth="1"/>
    <col min="262" max="262" width="17.5703125" style="6" customWidth="1"/>
    <col min="263" max="263" width="14.42578125" style="6" customWidth="1"/>
    <col min="264" max="264" width="0" style="6" hidden="1" customWidth="1"/>
    <col min="265" max="265" width="15.140625" style="6" customWidth="1"/>
    <col min="266" max="266" width="18.85546875" style="6" customWidth="1"/>
    <col min="267" max="267" width="10" style="6" customWidth="1"/>
    <col min="268" max="268" width="14.7109375" style="6" customWidth="1"/>
    <col min="269" max="270" width="11" style="6" bestFit="1" customWidth="1"/>
    <col min="271" max="271" width="11" style="6" customWidth="1"/>
    <col min="272" max="272" width="11.140625" style="6" bestFit="1" customWidth="1"/>
    <col min="273" max="273" width="10.28515625" style="6" bestFit="1" customWidth="1"/>
    <col min="274" max="514" width="9.140625" style="6"/>
    <col min="515" max="515" width="7.7109375" style="6" customWidth="1"/>
    <col min="516" max="516" width="9.5703125" style="6" customWidth="1"/>
    <col min="517" max="517" width="13.42578125" style="6" customWidth="1"/>
    <col min="518" max="518" width="17.5703125" style="6" customWidth="1"/>
    <col min="519" max="519" width="14.42578125" style="6" customWidth="1"/>
    <col min="520" max="520" width="0" style="6" hidden="1" customWidth="1"/>
    <col min="521" max="521" width="15.140625" style="6" customWidth="1"/>
    <col min="522" max="522" width="18.85546875" style="6" customWidth="1"/>
    <col min="523" max="523" width="10" style="6" customWidth="1"/>
    <col min="524" max="524" width="14.7109375" style="6" customWidth="1"/>
    <col min="525" max="526" width="11" style="6" bestFit="1" customWidth="1"/>
    <col min="527" max="527" width="11" style="6" customWidth="1"/>
    <col min="528" max="528" width="11.140625" style="6" bestFit="1" customWidth="1"/>
    <col min="529" max="529" width="10.28515625" style="6" bestFit="1" customWidth="1"/>
    <col min="530" max="770" width="9.140625" style="6"/>
    <col min="771" max="771" width="7.7109375" style="6" customWidth="1"/>
    <col min="772" max="772" width="9.5703125" style="6" customWidth="1"/>
    <col min="773" max="773" width="13.42578125" style="6" customWidth="1"/>
    <col min="774" max="774" width="17.5703125" style="6" customWidth="1"/>
    <col min="775" max="775" width="14.42578125" style="6" customWidth="1"/>
    <col min="776" max="776" width="0" style="6" hidden="1" customWidth="1"/>
    <col min="777" max="777" width="15.140625" style="6" customWidth="1"/>
    <col min="778" max="778" width="18.85546875" style="6" customWidth="1"/>
    <col min="779" max="779" width="10" style="6" customWidth="1"/>
    <col min="780" max="780" width="14.7109375" style="6" customWidth="1"/>
    <col min="781" max="782" width="11" style="6" bestFit="1" customWidth="1"/>
    <col min="783" max="783" width="11" style="6" customWidth="1"/>
    <col min="784" max="784" width="11.140625" style="6" bestFit="1" customWidth="1"/>
    <col min="785" max="785" width="10.28515625" style="6" bestFit="1" customWidth="1"/>
    <col min="786" max="1026" width="9.140625" style="6"/>
    <col min="1027" max="1027" width="7.7109375" style="6" customWidth="1"/>
    <col min="1028" max="1028" width="9.5703125" style="6" customWidth="1"/>
    <col min="1029" max="1029" width="13.42578125" style="6" customWidth="1"/>
    <col min="1030" max="1030" width="17.5703125" style="6" customWidth="1"/>
    <col min="1031" max="1031" width="14.42578125" style="6" customWidth="1"/>
    <col min="1032" max="1032" width="0" style="6" hidden="1" customWidth="1"/>
    <col min="1033" max="1033" width="15.140625" style="6" customWidth="1"/>
    <col min="1034" max="1034" width="18.85546875" style="6" customWidth="1"/>
    <col min="1035" max="1035" width="10" style="6" customWidth="1"/>
    <col min="1036" max="1036" width="14.7109375" style="6" customWidth="1"/>
    <col min="1037" max="1038" width="11" style="6" bestFit="1" customWidth="1"/>
    <col min="1039" max="1039" width="11" style="6" customWidth="1"/>
    <col min="1040" max="1040" width="11.140625" style="6" bestFit="1" customWidth="1"/>
    <col min="1041" max="1041" width="10.28515625" style="6" bestFit="1" customWidth="1"/>
    <col min="1042" max="1282" width="9.140625" style="6"/>
    <col min="1283" max="1283" width="7.7109375" style="6" customWidth="1"/>
    <col min="1284" max="1284" width="9.5703125" style="6" customWidth="1"/>
    <col min="1285" max="1285" width="13.42578125" style="6" customWidth="1"/>
    <col min="1286" max="1286" width="17.5703125" style="6" customWidth="1"/>
    <col min="1287" max="1287" width="14.42578125" style="6" customWidth="1"/>
    <col min="1288" max="1288" width="0" style="6" hidden="1" customWidth="1"/>
    <col min="1289" max="1289" width="15.140625" style="6" customWidth="1"/>
    <col min="1290" max="1290" width="18.85546875" style="6" customWidth="1"/>
    <col min="1291" max="1291" width="10" style="6" customWidth="1"/>
    <col min="1292" max="1292" width="14.7109375" style="6" customWidth="1"/>
    <col min="1293" max="1294" width="11" style="6" bestFit="1" customWidth="1"/>
    <col min="1295" max="1295" width="11" style="6" customWidth="1"/>
    <col min="1296" max="1296" width="11.140625" style="6" bestFit="1" customWidth="1"/>
    <col min="1297" max="1297" width="10.28515625" style="6" bestFit="1" customWidth="1"/>
    <col min="1298" max="1538" width="9.140625" style="6"/>
    <col min="1539" max="1539" width="7.7109375" style="6" customWidth="1"/>
    <col min="1540" max="1540" width="9.5703125" style="6" customWidth="1"/>
    <col min="1541" max="1541" width="13.42578125" style="6" customWidth="1"/>
    <col min="1542" max="1542" width="17.5703125" style="6" customWidth="1"/>
    <col min="1543" max="1543" width="14.42578125" style="6" customWidth="1"/>
    <col min="1544" max="1544" width="0" style="6" hidden="1" customWidth="1"/>
    <col min="1545" max="1545" width="15.140625" style="6" customWidth="1"/>
    <col min="1546" max="1546" width="18.85546875" style="6" customWidth="1"/>
    <col min="1547" max="1547" width="10" style="6" customWidth="1"/>
    <col min="1548" max="1548" width="14.7109375" style="6" customWidth="1"/>
    <col min="1549" max="1550" width="11" style="6" bestFit="1" customWidth="1"/>
    <col min="1551" max="1551" width="11" style="6" customWidth="1"/>
    <col min="1552" max="1552" width="11.140625" style="6" bestFit="1" customWidth="1"/>
    <col min="1553" max="1553" width="10.28515625" style="6" bestFit="1" customWidth="1"/>
    <col min="1554" max="1794" width="9.140625" style="6"/>
    <col min="1795" max="1795" width="7.7109375" style="6" customWidth="1"/>
    <col min="1796" max="1796" width="9.5703125" style="6" customWidth="1"/>
    <col min="1797" max="1797" width="13.42578125" style="6" customWidth="1"/>
    <col min="1798" max="1798" width="17.5703125" style="6" customWidth="1"/>
    <col min="1799" max="1799" width="14.42578125" style="6" customWidth="1"/>
    <col min="1800" max="1800" width="0" style="6" hidden="1" customWidth="1"/>
    <col min="1801" max="1801" width="15.140625" style="6" customWidth="1"/>
    <col min="1802" max="1802" width="18.85546875" style="6" customWidth="1"/>
    <col min="1803" max="1803" width="10" style="6" customWidth="1"/>
    <col min="1804" max="1804" width="14.7109375" style="6" customWidth="1"/>
    <col min="1805" max="1806" width="11" style="6" bestFit="1" customWidth="1"/>
    <col min="1807" max="1807" width="11" style="6" customWidth="1"/>
    <col min="1808" max="1808" width="11.140625" style="6" bestFit="1" customWidth="1"/>
    <col min="1809" max="1809" width="10.28515625" style="6" bestFit="1" customWidth="1"/>
    <col min="1810" max="2050" width="9.140625" style="6"/>
    <col min="2051" max="2051" width="7.7109375" style="6" customWidth="1"/>
    <col min="2052" max="2052" width="9.5703125" style="6" customWidth="1"/>
    <col min="2053" max="2053" width="13.42578125" style="6" customWidth="1"/>
    <col min="2054" max="2054" width="17.5703125" style="6" customWidth="1"/>
    <col min="2055" max="2055" width="14.42578125" style="6" customWidth="1"/>
    <col min="2056" max="2056" width="0" style="6" hidden="1" customWidth="1"/>
    <col min="2057" max="2057" width="15.140625" style="6" customWidth="1"/>
    <col min="2058" max="2058" width="18.85546875" style="6" customWidth="1"/>
    <col min="2059" max="2059" width="10" style="6" customWidth="1"/>
    <col min="2060" max="2060" width="14.7109375" style="6" customWidth="1"/>
    <col min="2061" max="2062" width="11" style="6" bestFit="1" customWidth="1"/>
    <col min="2063" max="2063" width="11" style="6" customWidth="1"/>
    <col min="2064" max="2064" width="11.140625" style="6" bestFit="1" customWidth="1"/>
    <col min="2065" max="2065" width="10.28515625" style="6" bestFit="1" customWidth="1"/>
    <col min="2066" max="2306" width="9.140625" style="6"/>
    <col min="2307" max="2307" width="7.7109375" style="6" customWidth="1"/>
    <col min="2308" max="2308" width="9.5703125" style="6" customWidth="1"/>
    <col min="2309" max="2309" width="13.42578125" style="6" customWidth="1"/>
    <col min="2310" max="2310" width="17.5703125" style="6" customWidth="1"/>
    <col min="2311" max="2311" width="14.42578125" style="6" customWidth="1"/>
    <col min="2312" max="2312" width="0" style="6" hidden="1" customWidth="1"/>
    <col min="2313" max="2313" width="15.140625" style="6" customWidth="1"/>
    <col min="2314" max="2314" width="18.85546875" style="6" customWidth="1"/>
    <col min="2315" max="2315" width="10" style="6" customWidth="1"/>
    <col min="2316" max="2316" width="14.7109375" style="6" customWidth="1"/>
    <col min="2317" max="2318" width="11" style="6" bestFit="1" customWidth="1"/>
    <col min="2319" max="2319" width="11" style="6" customWidth="1"/>
    <col min="2320" max="2320" width="11.140625" style="6" bestFit="1" customWidth="1"/>
    <col min="2321" max="2321" width="10.28515625" style="6" bestFit="1" customWidth="1"/>
    <col min="2322" max="2562" width="9.140625" style="6"/>
    <col min="2563" max="2563" width="7.7109375" style="6" customWidth="1"/>
    <col min="2564" max="2564" width="9.5703125" style="6" customWidth="1"/>
    <col min="2565" max="2565" width="13.42578125" style="6" customWidth="1"/>
    <col min="2566" max="2566" width="17.5703125" style="6" customWidth="1"/>
    <col min="2567" max="2567" width="14.42578125" style="6" customWidth="1"/>
    <col min="2568" max="2568" width="0" style="6" hidden="1" customWidth="1"/>
    <col min="2569" max="2569" width="15.140625" style="6" customWidth="1"/>
    <col min="2570" max="2570" width="18.85546875" style="6" customWidth="1"/>
    <col min="2571" max="2571" width="10" style="6" customWidth="1"/>
    <col min="2572" max="2572" width="14.7109375" style="6" customWidth="1"/>
    <col min="2573" max="2574" width="11" style="6" bestFit="1" customWidth="1"/>
    <col min="2575" max="2575" width="11" style="6" customWidth="1"/>
    <col min="2576" max="2576" width="11.140625" style="6" bestFit="1" customWidth="1"/>
    <col min="2577" max="2577" width="10.28515625" style="6" bestFit="1" customWidth="1"/>
    <col min="2578" max="2818" width="9.140625" style="6"/>
    <col min="2819" max="2819" width="7.7109375" style="6" customWidth="1"/>
    <col min="2820" max="2820" width="9.5703125" style="6" customWidth="1"/>
    <col min="2821" max="2821" width="13.42578125" style="6" customWidth="1"/>
    <col min="2822" max="2822" width="17.5703125" style="6" customWidth="1"/>
    <col min="2823" max="2823" width="14.42578125" style="6" customWidth="1"/>
    <col min="2824" max="2824" width="0" style="6" hidden="1" customWidth="1"/>
    <col min="2825" max="2825" width="15.140625" style="6" customWidth="1"/>
    <col min="2826" max="2826" width="18.85546875" style="6" customWidth="1"/>
    <col min="2827" max="2827" width="10" style="6" customWidth="1"/>
    <col min="2828" max="2828" width="14.7109375" style="6" customWidth="1"/>
    <col min="2829" max="2830" width="11" style="6" bestFit="1" customWidth="1"/>
    <col min="2831" max="2831" width="11" style="6" customWidth="1"/>
    <col min="2832" max="2832" width="11.140625" style="6" bestFit="1" customWidth="1"/>
    <col min="2833" max="2833" width="10.28515625" style="6" bestFit="1" customWidth="1"/>
    <col min="2834" max="3074" width="9.140625" style="6"/>
    <col min="3075" max="3075" width="7.7109375" style="6" customWidth="1"/>
    <col min="3076" max="3076" width="9.5703125" style="6" customWidth="1"/>
    <col min="3077" max="3077" width="13.42578125" style="6" customWidth="1"/>
    <col min="3078" max="3078" width="17.5703125" style="6" customWidth="1"/>
    <col min="3079" max="3079" width="14.42578125" style="6" customWidth="1"/>
    <col min="3080" max="3080" width="0" style="6" hidden="1" customWidth="1"/>
    <col min="3081" max="3081" width="15.140625" style="6" customWidth="1"/>
    <col min="3082" max="3082" width="18.85546875" style="6" customWidth="1"/>
    <col min="3083" max="3083" width="10" style="6" customWidth="1"/>
    <col min="3084" max="3084" width="14.7109375" style="6" customWidth="1"/>
    <col min="3085" max="3086" width="11" style="6" bestFit="1" customWidth="1"/>
    <col min="3087" max="3087" width="11" style="6" customWidth="1"/>
    <col min="3088" max="3088" width="11.140625" style="6" bestFit="1" customWidth="1"/>
    <col min="3089" max="3089" width="10.28515625" style="6" bestFit="1" customWidth="1"/>
    <col min="3090" max="3330" width="9.140625" style="6"/>
    <col min="3331" max="3331" width="7.7109375" style="6" customWidth="1"/>
    <col min="3332" max="3332" width="9.5703125" style="6" customWidth="1"/>
    <col min="3333" max="3333" width="13.42578125" style="6" customWidth="1"/>
    <col min="3334" max="3334" width="17.5703125" style="6" customWidth="1"/>
    <col min="3335" max="3335" width="14.42578125" style="6" customWidth="1"/>
    <col min="3336" max="3336" width="0" style="6" hidden="1" customWidth="1"/>
    <col min="3337" max="3337" width="15.140625" style="6" customWidth="1"/>
    <col min="3338" max="3338" width="18.85546875" style="6" customWidth="1"/>
    <col min="3339" max="3339" width="10" style="6" customWidth="1"/>
    <col min="3340" max="3340" width="14.7109375" style="6" customWidth="1"/>
    <col min="3341" max="3342" width="11" style="6" bestFit="1" customWidth="1"/>
    <col min="3343" max="3343" width="11" style="6" customWidth="1"/>
    <col min="3344" max="3344" width="11.140625" style="6" bestFit="1" customWidth="1"/>
    <col min="3345" max="3345" width="10.28515625" style="6" bestFit="1" customWidth="1"/>
    <col min="3346" max="3586" width="9.140625" style="6"/>
    <col min="3587" max="3587" width="7.7109375" style="6" customWidth="1"/>
    <col min="3588" max="3588" width="9.5703125" style="6" customWidth="1"/>
    <col min="3589" max="3589" width="13.42578125" style="6" customWidth="1"/>
    <col min="3590" max="3590" width="17.5703125" style="6" customWidth="1"/>
    <col min="3591" max="3591" width="14.42578125" style="6" customWidth="1"/>
    <col min="3592" max="3592" width="0" style="6" hidden="1" customWidth="1"/>
    <col min="3593" max="3593" width="15.140625" style="6" customWidth="1"/>
    <col min="3594" max="3594" width="18.85546875" style="6" customWidth="1"/>
    <col min="3595" max="3595" width="10" style="6" customWidth="1"/>
    <col min="3596" max="3596" width="14.7109375" style="6" customWidth="1"/>
    <col min="3597" max="3598" width="11" style="6" bestFit="1" customWidth="1"/>
    <col min="3599" max="3599" width="11" style="6" customWidth="1"/>
    <col min="3600" max="3600" width="11.140625" style="6" bestFit="1" customWidth="1"/>
    <col min="3601" max="3601" width="10.28515625" style="6" bestFit="1" customWidth="1"/>
    <col min="3602" max="3842" width="9.140625" style="6"/>
    <col min="3843" max="3843" width="7.7109375" style="6" customWidth="1"/>
    <col min="3844" max="3844" width="9.5703125" style="6" customWidth="1"/>
    <col min="3845" max="3845" width="13.42578125" style="6" customWidth="1"/>
    <col min="3846" max="3846" width="17.5703125" style="6" customWidth="1"/>
    <col min="3847" max="3847" width="14.42578125" style="6" customWidth="1"/>
    <col min="3848" max="3848" width="0" style="6" hidden="1" customWidth="1"/>
    <col min="3849" max="3849" width="15.140625" style="6" customWidth="1"/>
    <col min="3850" max="3850" width="18.85546875" style="6" customWidth="1"/>
    <col min="3851" max="3851" width="10" style="6" customWidth="1"/>
    <col min="3852" max="3852" width="14.7109375" style="6" customWidth="1"/>
    <col min="3853" max="3854" width="11" style="6" bestFit="1" customWidth="1"/>
    <col min="3855" max="3855" width="11" style="6" customWidth="1"/>
    <col min="3856" max="3856" width="11.140625" style="6" bestFit="1" customWidth="1"/>
    <col min="3857" max="3857" width="10.28515625" style="6" bestFit="1" customWidth="1"/>
    <col min="3858" max="4098" width="9.140625" style="6"/>
    <col min="4099" max="4099" width="7.7109375" style="6" customWidth="1"/>
    <col min="4100" max="4100" width="9.5703125" style="6" customWidth="1"/>
    <col min="4101" max="4101" width="13.42578125" style="6" customWidth="1"/>
    <col min="4102" max="4102" width="17.5703125" style="6" customWidth="1"/>
    <col min="4103" max="4103" width="14.42578125" style="6" customWidth="1"/>
    <col min="4104" max="4104" width="0" style="6" hidden="1" customWidth="1"/>
    <col min="4105" max="4105" width="15.140625" style="6" customWidth="1"/>
    <col min="4106" max="4106" width="18.85546875" style="6" customWidth="1"/>
    <col min="4107" max="4107" width="10" style="6" customWidth="1"/>
    <col min="4108" max="4108" width="14.7109375" style="6" customWidth="1"/>
    <col min="4109" max="4110" width="11" style="6" bestFit="1" customWidth="1"/>
    <col min="4111" max="4111" width="11" style="6" customWidth="1"/>
    <col min="4112" max="4112" width="11.140625" style="6" bestFit="1" customWidth="1"/>
    <col min="4113" max="4113" width="10.28515625" style="6" bestFit="1" customWidth="1"/>
    <col min="4114" max="4354" width="9.140625" style="6"/>
    <col min="4355" max="4355" width="7.7109375" style="6" customWidth="1"/>
    <col min="4356" max="4356" width="9.5703125" style="6" customWidth="1"/>
    <col min="4357" max="4357" width="13.42578125" style="6" customWidth="1"/>
    <col min="4358" max="4358" width="17.5703125" style="6" customWidth="1"/>
    <col min="4359" max="4359" width="14.42578125" style="6" customWidth="1"/>
    <col min="4360" max="4360" width="0" style="6" hidden="1" customWidth="1"/>
    <col min="4361" max="4361" width="15.140625" style="6" customWidth="1"/>
    <col min="4362" max="4362" width="18.85546875" style="6" customWidth="1"/>
    <col min="4363" max="4363" width="10" style="6" customWidth="1"/>
    <col min="4364" max="4364" width="14.7109375" style="6" customWidth="1"/>
    <col min="4365" max="4366" width="11" style="6" bestFit="1" customWidth="1"/>
    <col min="4367" max="4367" width="11" style="6" customWidth="1"/>
    <col min="4368" max="4368" width="11.140625" style="6" bestFit="1" customWidth="1"/>
    <col min="4369" max="4369" width="10.28515625" style="6" bestFit="1" customWidth="1"/>
    <col min="4370" max="4610" width="9.140625" style="6"/>
    <col min="4611" max="4611" width="7.7109375" style="6" customWidth="1"/>
    <col min="4612" max="4612" width="9.5703125" style="6" customWidth="1"/>
    <col min="4613" max="4613" width="13.42578125" style="6" customWidth="1"/>
    <col min="4614" max="4614" width="17.5703125" style="6" customWidth="1"/>
    <col min="4615" max="4615" width="14.42578125" style="6" customWidth="1"/>
    <col min="4616" max="4616" width="0" style="6" hidden="1" customWidth="1"/>
    <col min="4617" max="4617" width="15.140625" style="6" customWidth="1"/>
    <col min="4618" max="4618" width="18.85546875" style="6" customWidth="1"/>
    <col min="4619" max="4619" width="10" style="6" customWidth="1"/>
    <col min="4620" max="4620" width="14.7109375" style="6" customWidth="1"/>
    <col min="4621" max="4622" width="11" style="6" bestFit="1" customWidth="1"/>
    <col min="4623" max="4623" width="11" style="6" customWidth="1"/>
    <col min="4624" max="4624" width="11.140625" style="6" bestFit="1" customWidth="1"/>
    <col min="4625" max="4625" width="10.28515625" style="6" bestFit="1" customWidth="1"/>
    <col min="4626" max="4866" width="9.140625" style="6"/>
    <col min="4867" max="4867" width="7.7109375" style="6" customWidth="1"/>
    <col min="4868" max="4868" width="9.5703125" style="6" customWidth="1"/>
    <col min="4869" max="4869" width="13.42578125" style="6" customWidth="1"/>
    <col min="4870" max="4870" width="17.5703125" style="6" customWidth="1"/>
    <col min="4871" max="4871" width="14.42578125" style="6" customWidth="1"/>
    <col min="4872" max="4872" width="0" style="6" hidden="1" customWidth="1"/>
    <col min="4873" max="4873" width="15.140625" style="6" customWidth="1"/>
    <col min="4874" max="4874" width="18.85546875" style="6" customWidth="1"/>
    <col min="4875" max="4875" width="10" style="6" customWidth="1"/>
    <col min="4876" max="4876" width="14.7109375" style="6" customWidth="1"/>
    <col min="4877" max="4878" width="11" style="6" bestFit="1" customWidth="1"/>
    <col min="4879" max="4879" width="11" style="6" customWidth="1"/>
    <col min="4880" max="4880" width="11.140625" style="6" bestFit="1" customWidth="1"/>
    <col min="4881" max="4881" width="10.28515625" style="6" bestFit="1" customWidth="1"/>
    <col min="4882" max="5122" width="9.140625" style="6"/>
    <col min="5123" max="5123" width="7.7109375" style="6" customWidth="1"/>
    <col min="5124" max="5124" width="9.5703125" style="6" customWidth="1"/>
    <col min="5125" max="5125" width="13.42578125" style="6" customWidth="1"/>
    <col min="5126" max="5126" width="17.5703125" style="6" customWidth="1"/>
    <col min="5127" max="5127" width="14.42578125" style="6" customWidth="1"/>
    <col min="5128" max="5128" width="0" style="6" hidden="1" customWidth="1"/>
    <col min="5129" max="5129" width="15.140625" style="6" customWidth="1"/>
    <col min="5130" max="5130" width="18.85546875" style="6" customWidth="1"/>
    <col min="5131" max="5131" width="10" style="6" customWidth="1"/>
    <col min="5132" max="5132" width="14.7109375" style="6" customWidth="1"/>
    <col min="5133" max="5134" width="11" style="6" bestFit="1" customWidth="1"/>
    <col min="5135" max="5135" width="11" style="6" customWidth="1"/>
    <col min="5136" max="5136" width="11.140625" style="6" bestFit="1" customWidth="1"/>
    <col min="5137" max="5137" width="10.28515625" style="6" bestFit="1" customWidth="1"/>
    <col min="5138" max="5378" width="9.140625" style="6"/>
    <col min="5379" max="5379" width="7.7109375" style="6" customWidth="1"/>
    <col min="5380" max="5380" width="9.5703125" style="6" customWidth="1"/>
    <col min="5381" max="5381" width="13.42578125" style="6" customWidth="1"/>
    <col min="5382" max="5382" width="17.5703125" style="6" customWidth="1"/>
    <col min="5383" max="5383" width="14.42578125" style="6" customWidth="1"/>
    <col min="5384" max="5384" width="0" style="6" hidden="1" customWidth="1"/>
    <col min="5385" max="5385" width="15.140625" style="6" customWidth="1"/>
    <col min="5386" max="5386" width="18.85546875" style="6" customWidth="1"/>
    <col min="5387" max="5387" width="10" style="6" customWidth="1"/>
    <col min="5388" max="5388" width="14.7109375" style="6" customWidth="1"/>
    <col min="5389" max="5390" width="11" style="6" bestFit="1" customWidth="1"/>
    <col min="5391" max="5391" width="11" style="6" customWidth="1"/>
    <col min="5392" max="5392" width="11.140625" style="6" bestFit="1" customWidth="1"/>
    <col min="5393" max="5393" width="10.28515625" style="6" bestFit="1" customWidth="1"/>
    <col min="5394" max="5634" width="9.140625" style="6"/>
    <col min="5635" max="5635" width="7.7109375" style="6" customWidth="1"/>
    <col min="5636" max="5636" width="9.5703125" style="6" customWidth="1"/>
    <col min="5637" max="5637" width="13.42578125" style="6" customWidth="1"/>
    <col min="5638" max="5638" width="17.5703125" style="6" customWidth="1"/>
    <col min="5639" max="5639" width="14.42578125" style="6" customWidth="1"/>
    <col min="5640" max="5640" width="0" style="6" hidden="1" customWidth="1"/>
    <col min="5641" max="5641" width="15.140625" style="6" customWidth="1"/>
    <col min="5642" max="5642" width="18.85546875" style="6" customWidth="1"/>
    <col min="5643" max="5643" width="10" style="6" customWidth="1"/>
    <col min="5644" max="5644" width="14.7109375" style="6" customWidth="1"/>
    <col min="5645" max="5646" width="11" style="6" bestFit="1" customWidth="1"/>
    <col min="5647" max="5647" width="11" style="6" customWidth="1"/>
    <col min="5648" max="5648" width="11.140625" style="6" bestFit="1" customWidth="1"/>
    <col min="5649" max="5649" width="10.28515625" style="6" bestFit="1" customWidth="1"/>
    <col min="5650" max="5890" width="9.140625" style="6"/>
    <col min="5891" max="5891" width="7.7109375" style="6" customWidth="1"/>
    <col min="5892" max="5892" width="9.5703125" style="6" customWidth="1"/>
    <col min="5893" max="5893" width="13.42578125" style="6" customWidth="1"/>
    <col min="5894" max="5894" width="17.5703125" style="6" customWidth="1"/>
    <col min="5895" max="5895" width="14.42578125" style="6" customWidth="1"/>
    <col min="5896" max="5896" width="0" style="6" hidden="1" customWidth="1"/>
    <col min="5897" max="5897" width="15.140625" style="6" customWidth="1"/>
    <col min="5898" max="5898" width="18.85546875" style="6" customWidth="1"/>
    <col min="5899" max="5899" width="10" style="6" customWidth="1"/>
    <col min="5900" max="5900" width="14.7109375" style="6" customWidth="1"/>
    <col min="5901" max="5902" width="11" style="6" bestFit="1" customWidth="1"/>
    <col min="5903" max="5903" width="11" style="6" customWidth="1"/>
    <col min="5904" max="5904" width="11.140625" style="6" bestFit="1" customWidth="1"/>
    <col min="5905" max="5905" width="10.28515625" style="6" bestFit="1" customWidth="1"/>
    <col min="5906" max="6146" width="9.140625" style="6"/>
    <col min="6147" max="6147" width="7.7109375" style="6" customWidth="1"/>
    <col min="6148" max="6148" width="9.5703125" style="6" customWidth="1"/>
    <col min="6149" max="6149" width="13.42578125" style="6" customWidth="1"/>
    <col min="6150" max="6150" width="17.5703125" style="6" customWidth="1"/>
    <col min="6151" max="6151" width="14.42578125" style="6" customWidth="1"/>
    <col min="6152" max="6152" width="0" style="6" hidden="1" customWidth="1"/>
    <col min="6153" max="6153" width="15.140625" style="6" customWidth="1"/>
    <col min="6154" max="6154" width="18.85546875" style="6" customWidth="1"/>
    <col min="6155" max="6155" width="10" style="6" customWidth="1"/>
    <col min="6156" max="6156" width="14.7109375" style="6" customWidth="1"/>
    <col min="6157" max="6158" width="11" style="6" bestFit="1" customWidth="1"/>
    <col min="6159" max="6159" width="11" style="6" customWidth="1"/>
    <col min="6160" max="6160" width="11.140625" style="6" bestFit="1" customWidth="1"/>
    <col min="6161" max="6161" width="10.28515625" style="6" bestFit="1" customWidth="1"/>
    <col min="6162" max="6402" width="9.140625" style="6"/>
    <col min="6403" max="6403" width="7.7109375" style="6" customWidth="1"/>
    <col min="6404" max="6404" width="9.5703125" style="6" customWidth="1"/>
    <col min="6405" max="6405" width="13.42578125" style="6" customWidth="1"/>
    <col min="6406" max="6406" width="17.5703125" style="6" customWidth="1"/>
    <col min="6407" max="6407" width="14.42578125" style="6" customWidth="1"/>
    <col min="6408" max="6408" width="0" style="6" hidden="1" customWidth="1"/>
    <col min="6409" max="6409" width="15.140625" style="6" customWidth="1"/>
    <col min="6410" max="6410" width="18.85546875" style="6" customWidth="1"/>
    <col min="6411" max="6411" width="10" style="6" customWidth="1"/>
    <col min="6412" max="6412" width="14.7109375" style="6" customWidth="1"/>
    <col min="6413" max="6414" width="11" style="6" bestFit="1" customWidth="1"/>
    <col min="6415" max="6415" width="11" style="6" customWidth="1"/>
    <col min="6416" max="6416" width="11.140625" style="6" bestFit="1" customWidth="1"/>
    <col min="6417" max="6417" width="10.28515625" style="6" bestFit="1" customWidth="1"/>
    <col min="6418" max="6658" width="9.140625" style="6"/>
    <col min="6659" max="6659" width="7.7109375" style="6" customWidth="1"/>
    <col min="6660" max="6660" width="9.5703125" style="6" customWidth="1"/>
    <col min="6661" max="6661" width="13.42578125" style="6" customWidth="1"/>
    <col min="6662" max="6662" width="17.5703125" style="6" customWidth="1"/>
    <col min="6663" max="6663" width="14.42578125" style="6" customWidth="1"/>
    <col min="6664" max="6664" width="0" style="6" hidden="1" customWidth="1"/>
    <col min="6665" max="6665" width="15.140625" style="6" customWidth="1"/>
    <col min="6666" max="6666" width="18.85546875" style="6" customWidth="1"/>
    <col min="6667" max="6667" width="10" style="6" customWidth="1"/>
    <col min="6668" max="6668" width="14.7109375" style="6" customWidth="1"/>
    <col min="6669" max="6670" width="11" style="6" bestFit="1" customWidth="1"/>
    <col min="6671" max="6671" width="11" style="6" customWidth="1"/>
    <col min="6672" max="6672" width="11.140625" style="6" bestFit="1" customWidth="1"/>
    <col min="6673" max="6673" width="10.28515625" style="6" bestFit="1" customWidth="1"/>
    <col min="6674" max="6914" width="9.140625" style="6"/>
    <col min="6915" max="6915" width="7.7109375" style="6" customWidth="1"/>
    <col min="6916" max="6916" width="9.5703125" style="6" customWidth="1"/>
    <col min="6917" max="6917" width="13.42578125" style="6" customWidth="1"/>
    <col min="6918" max="6918" width="17.5703125" style="6" customWidth="1"/>
    <col min="6919" max="6919" width="14.42578125" style="6" customWidth="1"/>
    <col min="6920" max="6920" width="0" style="6" hidden="1" customWidth="1"/>
    <col min="6921" max="6921" width="15.140625" style="6" customWidth="1"/>
    <col min="6922" max="6922" width="18.85546875" style="6" customWidth="1"/>
    <col min="6923" max="6923" width="10" style="6" customWidth="1"/>
    <col min="6924" max="6924" width="14.7109375" style="6" customWidth="1"/>
    <col min="6925" max="6926" width="11" style="6" bestFit="1" customWidth="1"/>
    <col min="6927" max="6927" width="11" style="6" customWidth="1"/>
    <col min="6928" max="6928" width="11.140625" style="6" bestFit="1" customWidth="1"/>
    <col min="6929" max="6929" width="10.28515625" style="6" bestFit="1" customWidth="1"/>
    <col min="6930" max="7170" width="9.140625" style="6"/>
    <col min="7171" max="7171" width="7.7109375" style="6" customWidth="1"/>
    <col min="7172" max="7172" width="9.5703125" style="6" customWidth="1"/>
    <col min="7173" max="7173" width="13.42578125" style="6" customWidth="1"/>
    <col min="7174" max="7174" width="17.5703125" style="6" customWidth="1"/>
    <col min="7175" max="7175" width="14.42578125" style="6" customWidth="1"/>
    <col min="7176" max="7176" width="0" style="6" hidden="1" customWidth="1"/>
    <col min="7177" max="7177" width="15.140625" style="6" customWidth="1"/>
    <col min="7178" max="7178" width="18.85546875" style="6" customWidth="1"/>
    <col min="7179" max="7179" width="10" style="6" customWidth="1"/>
    <col min="7180" max="7180" width="14.7109375" style="6" customWidth="1"/>
    <col min="7181" max="7182" width="11" style="6" bestFit="1" customWidth="1"/>
    <col min="7183" max="7183" width="11" style="6" customWidth="1"/>
    <col min="7184" max="7184" width="11.140625" style="6" bestFit="1" customWidth="1"/>
    <col min="7185" max="7185" width="10.28515625" style="6" bestFit="1" customWidth="1"/>
    <col min="7186" max="7426" width="9.140625" style="6"/>
    <col min="7427" max="7427" width="7.7109375" style="6" customWidth="1"/>
    <col min="7428" max="7428" width="9.5703125" style="6" customWidth="1"/>
    <col min="7429" max="7429" width="13.42578125" style="6" customWidth="1"/>
    <col min="7430" max="7430" width="17.5703125" style="6" customWidth="1"/>
    <col min="7431" max="7431" width="14.42578125" style="6" customWidth="1"/>
    <col min="7432" max="7432" width="0" style="6" hidden="1" customWidth="1"/>
    <col min="7433" max="7433" width="15.140625" style="6" customWidth="1"/>
    <col min="7434" max="7434" width="18.85546875" style="6" customWidth="1"/>
    <col min="7435" max="7435" width="10" style="6" customWidth="1"/>
    <col min="7436" max="7436" width="14.7109375" style="6" customWidth="1"/>
    <col min="7437" max="7438" width="11" style="6" bestFit="1" customWidth="1"/>
    <col min="7439" max="7439" width="11" style="6" customWidth="1"/>
    <col min="7440" max="7440" width="11.140625" style="6" bestFit="1" customWidth="1"/>
    <col min="7441" max="7441" width="10.28515625" style="6" bestFit="1" customWidth="1"/>
    <col min="7442" max="7682" width="9.140625" style="6"/>
    <col min="7683" max="7683" width="7.7109375" style="6" customWidth="1"/>
    <col min="7684" max="7684" width="9.5703125" style="6" customWidth="1"/>
    <col min="7685" max="7685" width="13.42578125" style="6" customWidth="1"/>
    <col min="7686" max="7686" width="17.5703125" style="6" customWidth="1"/>
    <col min="7687" max="7687" width="14.42578125" style="6" customWidth="1"/>
    <col min="7688" max="7688" width="0" style="6" hidden="1" customWidth="1"/>
    <col min="7689" max="7689" width="15.140625" style="6" customWidth="1"/>
    <col min="7690" max="7690" width="18.85546875" style="6" customWidth="1"/>
    <col min="7691" max="7691" width="10" style="6" customWidth="1"/>
    <col min="7692" max="7692" width="14.7109375" style="6" customWidth="1"/>
    <col min="7693" max="7694" width="11" style="6" bestFit="1" customWidth="1"/>
    <col min="7695" max="7695" width="11" style="6" customWidth="1"/>
    <col min="7696" max="7696" width="11.140625" style="6" bestFit="1" customWidth="1"/>
    <col min="7697" max="7697" width="10.28515625" style="6" bestFit="1" customWidth="1"/>
    <col min="7698" max="7938" width="9.140625" style="6"/>
    <col min="7939" max="7939" width="7.7109375" style="6" customWidth="1"/>
    <col min="7940" max="7940" width="9.5703125" style="6" customWidth="1"/>
    <col min="7941" max="7941" width="13.42578125" style="6" customWidth="1"/>
    <col min="7942" max="7942" width="17.5703125" style="6" customWidth="1"/>
    <col min="7943" max="7943" width="14.42578125" style="6" customWidth="1"/>
    <col min="7944" max="7944" width="0" style="6" hidden="1" customWidth="1"/>
    <col min="7945" max="7945" width="15.140625" style="6" customWidth="1"/>
    <col min="7946" max="7946" width="18.85546875" style="6" customWidth="1"/>
    <col min="7947" max="7947" width="10" style="6" customWidth="1"/>
    <col min="7948" max="7948" width="14.7109375" style="6" customWidth="1"/>
    <col min="7949" max="7950" width="11" style="6" bestFit="1" customWidth="1"/>
    <col min="7951" max="7951" width="11" style="6" customWidth="1"/>
    <col min="7952" max="7952" width="11.140625" style="6" bestFit="1" customWidth="1"/>
    <col min="7953" max="7953" width="10.28515625" style="6" bestFit="1" customWidth="1"/>
    <col min="7954" max="8194" width="9.140625" style="6"/>
    <col min="8195" max="8195" width="7.7109375" style="6" customWidth="1"/>
    <col min="8196" max="8196" width="9.5703125" style="6" customWidth="1"/>
    <col min="8197" max="8197" width="13.42578125" style="6" customWidth="1"/>
    <col min="8198" max="8198" width="17.5703125" style="6" customWidth="1"/>
    <col min="8199" max="8199" width="14.42578125" style="6" customWidth="1"/>
    <col min="8200" max="8200" width="0" style="6" hidden="1" customWidth="1"/>
    <col min="8201" max="8201" width="15.140625" style="6" customWidth="1"/>
    <col min="8202" max="8202" width="18.85546875" style="6" customWidth="1"/>
    <col min="8203" max="8203" width="10" style="6" customWidth="1"/>
    <col min="8204" max="8204" width="14.7109375" style="6" customWidth="1"/>
    <col min="8205" max="8206" width="11" style="6" bestFit="1" customWidth="1"/>
    <col min="8207" max="8207" width="11" style="6" customWidth="1"/>
    <col min="8208" max="8208" width="11.140625" style="6" bestFit="1" customWidth="1"/>
    <col min="8209" max="8209" width="10.28515625" style="6" bestFit="1" customWidth="1"/>
    <col min="8210" max="8450" width="9.140625" style="6"/>
    <col min="8451" max="8451" width="7.7109375" style="6" customWidth="1"/>
    <col min="8452" max="8452" width="9.5703125" style="6" customWidth="1"/>
    <col min="8453" max="8453" width="13.42578125" style="6" customWidth="1"/>
    <col min="8454" max="8454" width="17.5703125" style="6" customWidth="1"/>
    <col min="8455" max="8455" width="14.42578125" style="6" customWidth="1"/>
    <col min="8456" max="8456" width="0" style="6" hidden="1" customWidth="1"/>
    <col min="8457" max="8457" width="15.140625" style="6" customWidth="1"/>
    <col min="8458" max="8458" width="18.85546875" style="6" customWidth="1"/>
    <col min="8459" max="8459" width="10" style="6" customWidth="1"/>
    <col min="8460" max="8460" width="14.7109375" style="6" customWidth="1"/>
    <col min="8461" max="8462" width="11" style="6" bestFit="1" customWidth="1"/>
    <col min="8463" max="8463" width="11" style="6" customWidth="1"/>
    <col min="8464" max="8464" width="11.140625" style="6" bestFit="1" customWidth="1"/>
    <col min="8465" max="8465" width="10.28515625" style="6" bestFit="1" customWidth="1"/>
    <col min="8466" max="8706" width="9.140625" style="6"/>
    <col min="8707" max="8707" width="7.7109375" style="6" customWidth="1"/>
    <col min="8708" max="8708" width="9.5703125" style="6" customWidth="1"/>
    <col min="8709" max="8709" width="13.42578125" style="6" customWidth="1"/>
    <col min="8710" max="8710" width="17.5703125" style="6" customWidth="1"/>
    <col min="8711" max="8711" width="14.42578125" style="6" customWidth="1"/>
    <col min="8712" max="8712" width="0" style="6" hidden="1" customWidth="1"/>
    <col min="8713" max="8713" width="15.140625" style="6" customWidth="1"/>
    <col min="8714" max="8714" width="18.85546875" style="6" customWidth="1"/>
    <col min="8715" max="8715" width="10" style="6" customWidth="1"/>
    <col min="8716" max="8716" width="14.7109375" style="6" customWidth="1"/>
    <col min="8717" max="8718" width="11" style="6" bestFit="1" customWidth="1"/>
    <col min="8719" max="8719" width="11" style="6" customWidth="1"/>
    <col min="8720" max="8720" width="11.140625" style="6" bestFit="1" customWidth="1"/>
    <col min="8721" max="8721" width="10.28515625" style="6" bestFit="1" customWidth="1"/>
    <col min="8722" max="8962" width="9.140625" style="6"/>
    <col min="8963" max="8963" width="7.7109375" style="6" customWidth="1"/>
    <col min="8964" max="8964" width="9.5703125" style="6" customWidth="1"/>
    <col min="8965" max="8965" width="13.42578125" style="6" customWidth="1"/>
    <col min="8966" max="8966" width="17.5703125" style="6" customWidth="1"/>
    <col min="8967" max="8967" width="14.42578125" style="6" customWidth="1"/>
    <col min="8968" max="8968" width="0" style="6" hidden="1" customWidth="1"/>
    <col min="8969" max="8969" width="15.140625" style="6" customWidth="1"/>
    <col min="8970" max="8970" width="18.85546875" style="6" customWidth="1"/>
    <col min="8971" max="8971" width="10" style="6" customWidth="1"/>
    <col min="8972" max="8972" width="14.7109375" style="6" customWidth="1"/>
    <col min="8973" max="8974" width="11" style="6" bestFit="1" customWidth="1"/>
    <col min="8975" max="8975" width="11" style="6" customWidth="1"/>
    <col min="8976" max="8976" width="11.140625" style="6" bestFit="1" customWidth="1"/>
    <col min="8977" max="8977" width="10.28515625" style="6" bestFit="1" customWidth="1"/>
    <col min="8978" max="9218" width="9.140625" style="6"/>
    <col min="9219" max="9219" width="7.7109375" style="6" customWidth="1"/>
    <col min="9220" max="9220" width="9.5703125" style="6" customWidth="1"/>
    <col min="9221" max="9221" width="13.42578125" style="6" customWidth="1"/>
    <col min="9222" max="9222" width="17.5703125" style="6" customWidth="1"/>
    <col min="9223" max="9223" width="14.42578125" style="6" customWidth="1"/>
    <col min="9224" max="9224" width="0" style="6" hidden="1" customWidth="1"/>
    <col min="9225" max="9225" width="15.140625" style="6" customWidth="1"/>
    <col min="9226" max="9226" width="18.85546875" style="6" customWidth="1"/>
    <col min="9227" max="9227" width="10" style="6" customWidth="1"/>
    <col min="9228" max="9228" width="14.7109375" style="6" customWidth="1"/>
    <col min="9229" max="9230" width="11" style="6" bestFit="1" customWidth="1"/>
    <col min="9231" max="9231" width="11" style="6" customWidth="1"/>
    <col min="9232" max="9232" width="11.140625" style="6" bestFit="1" customWidth="1"/>
    <col min="9233" max="9233" width="10.28515625" style="6" bestFit="1" customWidth="1"/>
    <col min="9234" max="9474" width="9.140625" style="6"/>
    <col min="9475" max="9475" width="7.7109375" style="6" customWidth="1"/>
    <col min="9476" max="9476" width="9.5703125" style="6" customWidth="1"/>
    <col min="9477" max="9477" width="13.42578125" style="6" customWidth="1"/>
    <col min="9478" max="9478" width="17.5703125" style="6" customWidth="1"/>
    <col min="9479" max="9479" width="14.42578125" style="6" customWidth="1"/>
    <col min="9480" max="9480" width="0" style="6" hidden="1" customWidth="1"/>
    <col min="9481" max="9481" width="15.140625" style="6" customWidth="1"/>
    <col min="9482" max="9482" width="18.85546875" style="6" customWidth="1"/>
    <col min="9483" max="9483" width="10" style="6" customWidth="1"/>
    <col min="9484" max="9484" width="14.7109375" style="6" customWidth="1"/>
    <col min="9485" max="9486" width="11" style="6" bestFit="1" customWidth="1"/>
    <col min="9487" max="9487" width="11" style="6" customWidth="1"/>
    <col min="9488" max="9488" width="11.140625" style="6" bestFit="1" customWidth="1"/>
    <col min="9489" max="9489" width="10.28515625" style="6" bestFit="1" customWidth="1"/>
    <col min="9490" max="9730" width="9.140625" style="6"/>
    <col min="9731" max="9731" width="7.7109375" style="6" customWidth="1"/>
    <col min="9732" max="9732" width="9.5703125" style="6" customWidth="1"/>
    <col min="9733" max="9733" width="13.42578125" style="6" customWidth="1"/>
    <col min="9734" max="9734" width="17.5703125" style="6" customWidth="1"/>
    <col min="9735" max="9735" width="14.42578125" style="6" customWidth="1"/>
    <col min="9736" max="9736" width="0" style="6" hidden="1" customWidth="1"/>
    <col min="9737" max="9737" width="15.140625" style="6" customWidth="1"/>
    <col min="9738" max="9738" width="18.85546875" style="6" customWidth="1"/>
    <col min="9739" max="9739" width="10" style="6" customWidth="1"/>
    <col min="9740" max="9740" width="14.7109375" style="6" customWidth="1"/>
    <col min="9741" max="9742" width="11" style="6" bestFit="1" customWidth="1"/>
    <col min="9743" max="9743" width="11" style="6" customWidth="1"/>
    <col min="9744" max="9744" width="11.140625" style="6" bestFit="1" customWidth="1"/>
    <col min="9745" max="9745" width="10.28515625" style="6" bestFit="1" customWidth="1"/>
    <col min="9746" max="9986" width="9.140625" style="6"/>
    <col min="9987" max="9987" width="7.7109375" style="6" customWidth="1"/>
    <col min="9988" max="9988" width="9.5703125" style="6" customWidth="1"/>
    <col min="9989" max="9989" width="13.42578125" style="6" customWidth="1"/>
    <col min="9990" max="9990" width="17.5703125" style="6" customWidth="1"/>
    <col min="9991" max="9991" width="14.42578125" style="6" customWidth="1"/>
    <col min="9992" max="9992" width="0" style="6" hidden="1" customWidth="1"/>
    <col min="9993" max="9993" width="15.140625" style="6" customWidth="1"/>
    <col min="9994" max="9994" width="18.85546875" style="6" customWidth="1"/>
    <col min="9995" max="9995" width="10" style="6" customWidth="1"/>
    <col min="9996" max="9996" width="14.7109375" style="6" customWidth="1"/>
    <col min="9997" max="9998" width="11" style="6" bestFit="1" customWidth="1"/>
    <col min="9999" max="9999" width="11" style="6" customWidth="1"/>
    <col min="10000" max="10000" width="11.140625" style="6" bestFit="1" customWidth="1"/>
    <col min="10001" max="10001" width="10.28515625" style="6" bestFit="1" customWidth="1"/>
    <col min="10002" max="10242" width="9.140625" style="6"/>
    <col min="10243" max="10243" width="7.7109375" style="6" customWidth="1"/>
    <col min="10244" max="10244" width="9.5703125" style="6" customWidth="1"/>
    <col min="10245" max="10245" width="13.42578125" style="6" customWidth="1"/>
    <col min="10246" max="10246" width="17.5703125" style="6" customWidth="1"/>
    <col min="10247" max="10247" width="14.42578125" style="6" customWidth="1"/>
    <col min="10248" max="10248" width="0" style="6" hidden="1" customWidth="1"/>
    <col min="10249" max="10249" width="15.140625" style="6" customWidth="1"/>
    <col min="10250" max="10250" width="18.85546875" style="6" customWidth="1"/>
    <col min="10251" max="10251" width="10" style="6" customWidth="1"/>
    <col min="10252" max="10252" width="14.7109375" style="6" customWidth="1"/>
    <col min="10253" max="10254" width="11" style="6" bestFit="1" customWidth="1"/>
    <col min="10255" max="10255" width="11" style="6" customWidth="1"/>
    <col min="10256" max="10256" width="11.140625" style="6" bestFit="1" customWidth="1"/>
    <col min="10257" max="10257" width="10.28515625" style="6" bestFit="1" customWidth="1"/>
    <col min="10258" max="10498" width="9.140625" style="6"/>
    <col min="10499" max="10499" width="7.7109375" style="6" customWidth="1"/>
    <col min="10500" max="10500" width="9.5703125" style="6" customWidth="1"/>
    <col min="10501" max="10501" width="13.42578125" style="6" customWidth="1"/>
    <col min="10502" max="10502" width="17.5703125" style="6" customWidth="1"/>
    <col min="10503" max="10503" width="14.42578125" style="6" customWidth="1"/>
    <col min="10504" max="10504" width="0" style="6" hidden="1" customWidth="1"/>
    <col min="10505" max="10505" width="15.140625" style="6" customWidth="1"/>
    <col min="10506" max="10506" width="18.85546875" style="6" customWidth="1"/>
    <col min="10507" max="10507" width="10" style="6" customWidth="1"/>
    <col min="10508" max="10508" width="14.7109375" style="6" customWidth="1"/>
    <col min="10509" max="10510" width="11" style="6" bestFit="1" customWidth="1"/>
    <col min="10511" max="10511" width="11" style="6" customWidth="1"/>
    <col min="10512" max="10512" width="11.140625" style="6" bestFit="1" customWidth="1"/>
    <col min="10513" max="10513" width="10.28515625" style="6" bestFit="1" customWidth="1"/>
    <col min="10514" max="10754" width="9.140625" style="6"/>
    <col min="10755" max="10755" width="7.7109375" style="6" customWidth="1"/>
    <col min="10756" max="10756" width="9.5703125" style="6" customWidth="1"/>
    <col min="10757" max="10757" width="13.42578125" style="6" customWidth="1"/>
    <col min="10758" max="10758" width="17.5703125" style="6" customWidth="1"/>
    <col min="10759" max="10759" width="14.42578125" style="6" customWidth="1"/>
    <col min="10760" max="10760" width="0" style="6" hidden="1" customWidth="1"/>
    <col min="10761" max="10761" width="15.140625" style="6" customWidth="1"/>
    <col min="10762" max="10762" width="18.85546875" style="6" customWidth="1"/>
    <col min="10763" max="10763" width="10" style="6" customWidth="1"/>
    <col min="10764" max="10764" width="14.7109375" style="6" customWidth="1"/>
    <col min="10765" max="10766" width="11" style="6" bestFit="1" customWidth="1"/>
    <col min="10767" max="10767" width="11" style="6" customWidth="1"/>
    <col min="10768" max="10768" width="11.140625" style="6" bestFit="1" customWidth="1"/>
    <col min="10769" max="10769" width="10.28515625" style="6" bestFit="1" customWidth="1"/>
    <col min="10770" max="11010" width="9.140625" style="6"/>
    <col min="11011" max="11011" width="7.7109375" style="6" customWidth="1"/>
    <col min="11012" max="11012" width="9.5703125" style="6" customWidth="1"/>
    <col min="11013" max="11013" width="13.42578125" style="6" customWidth="1"/>
    <col min="11014" max="11014" width="17.5703125" style="6" customWidth="1"/>
    <col min="11015" max="11015" width="14.42578125" style="6" customWidth="1"/>
    <col min="11016" max="11016" width="0" style="6" hidden="1" customWidth="1"/>
    <col min="11017" max="11017" width="15.140625" style="6" customWidth="1"/>
    <col min="11018" max="11018" width="18.85546875" style="6" customWidth="1"/>
    <col min="11019" max="11019" width="10" style="6" customWidth="1"/>
    <col min="11020" max="11020" width="14.7109375" style="6" customWidth="1"/>
    <col min="11021" max="11022" width="11" style="6" bestFit="1" customWidth="1"/>
    <col min="11023" max="11023" width="11" style="6" customWidth="1"/>
    <col min="11024" max="11024" width="11.140625" style="6" bestFit="1" customWidth="1"/>
    <col min="11025" max="11025" width="10.28515625" style="6" bestFit="1" customWidth="1"/>
    <col min="11026" max="11266" width="9.140625" style="6"/>
    <col min="11267" max="11267" width="7.7109375" style="6" customWidth="1"/>
    <col min="11268" max="11268" width="9.5703125" style="6" customWidth="1"/>
    <col min="11269" max="11269" width="13.42578125" style="6" customWidth="1"/>
    <col min="11270" max="11270" width="17.5703125" style="6" customWidth="1"/>
    <col min="11271" max="11271" width="14.42578125" style="6" customWidth="1"/>
    <col min="11272" max="11272" width="0" style="6" hidden="1" customWidth="1"/>
    <col min="11273" max="11273" width="15.140625" style="6" customWidth="1"/>
    <col min="11274" max="11274" width="18.85546875" style="6" customWidth="1"/>
    <col min="11275" max="11275" width="10" style="6" customWidth="1"/>
    <col min="11276" max="11276" width="14.7109375" style="6" customWidth="1"/>
    <col min="11277" max="11278" width="11" style="6" bestFit="1" customWidth="1"/>
    <col min="11279" max="11279" width="11" style="6" customWidth="1"/>
    <col min="11280" max="11280" width="11.140625" style="6" bestFit="1" customWidth="1"/>
    <col min="11281" max="11281" width="10.28515625" style="6" bestFit="1" customWidth="1"/>
    <col min="11282" max="11522" width="9.140625" style="6"/>
    <col min="11523" max="11523" width="7.7109375" style="6" customWidth="1"/>
    <col min="11524" max="11524" width="9.5703125" style="6" customWidth="1"/>
    <col min="11525" max="11525" width="13.42578125" style="6" customWidth="1"/>
    <col min="11526" max="11526" width="17.5703125" style="6" customWidth="1"/>
    <col min="11527" max="11527" width="14.42578125" style="6" customWidth="1"/>
    <col min="11528" max="11528" width="0" style="6" hidden="1" customWidth="1"/>
    <col min="11529" max="11529" width="15.140625" style="6" customWidth="1"/>
    <col min="11530" max="11530" width="18.85546875" style="6" customWidth="1"/>
    <col min="11531" max="11531" width="10" style="6" customWidth="1"/>
    <col min="11532" max="11532" width="14.7109375" style="6" customWidth="1"/>
    <col min="11533" max="11534" width="11" style="6" bestFit="1" customWidth="1"/>
    <col min="11535" max="11535" width="11" style="6" customWidth="1"/>
    <col min="11536" max="11536" width="11.140625" style="6" bestFit="1" customWidth="1"/>
    <col min="11537" max="11537" width="10.28515625" style="6" bestFit="1" customWidth="1"/>
    <col min="11538" max="11778" width="9.140625" style="6"/>
    <col min="11779" max="11779" width="7.7109375" style="6" customWidth="1"/>
    <col min="11780" max="11780" width="9.5703125" style="6" customWidth="1"/>
    <col min="11781" max="11781" width="13.42578125" style="6" customWidth="1"/>
    <col min="11782" max="11782" width="17.5703125" style="6" customWidth="1"/>
    <col min="11783" max="11783" width="14.42578125" style="6" customWidth="1"/>
    <col min="11784" max="11784" width="0" style="6" hidden="1" customWidth="1"/>
    <col min="11785" max="11785" width="15.140625" style="6" customWidth="1"/>
    <col min="11786" max="11786" width="18.85546875" style="6" customWidth="1"/>
    <col min="11787" max="11787" width="10" style="6" customWidth="1"/>
    <col min="11788" max="11788" width="14.7109375" style="6" customWidth="1"/>
    <col min="11789" max="11790" width="11" style="6" bestFit="1" customWidth="1"/>
    <col min="11791" max="11791" width="11" style="6" customWidth="1"/>
    <col min="11792" max="11792" width="11.140625" style="6" bestFit="1" customWidth="1"/>
    <col min="11793" max="11793" width="10.28515625" style="6" bestFit="1" customWidth="1"/>
    <col min="11794" max="12034" width="9.140625" style="6"/>
    <col min="12035" max="12035" width="7.7109375" style="6" customWidth="1"/>
    <col min="12036" max="12036" width="9.5703125" style="6" customWidth="1"/>
    <col min="12037" max="12037" width="13.42578125" style="6" customWidth="1"/>
    <col min="12038" max="12038" width="17.5703125" style="6" customWidth="1"/>
    <col min="12039" max="12039" width="14.42578125" style="6" customWidth="1"/>
    <col min="12040" max="12040" width="0" style="6" hidden="1" customWidth="1"/>
    <col min="12041" max="12041" width="15.140625" style="6" customWidth="1"/>
    <col min="12042" max="12042" width="18.85546875" style="6" customWidth="1"/>
    <col min="12043" max="12043" width="10" style="6" customWidth="1"/>
    <col min="12044" max="12044" width="14.7109375" style="6" customWidth="1"/>
    <col min="12045" max="12046" width="11" style="6" bestFit="1" customWidth="1"/>
    <col min="12047" max="12047" width="11" style="6" customWidth="1"/>
    <col min="12048" max="12048" width="11.140625" style="6" bestFit="1" customWidth="1"/>
    <col min="12049" max="12049" width="10.28515625" style="6" bestFit="1" customWidth="1"/>
    <col min="12050" max="12290" width="9.140625" style="6"/>
    <col min="12291" max="12291" width="7.7109375" style="6" customWidth="1"/>
    <col min="12292" max="12292" width="9.5703125" style="6" customWidth="1"/>
    <col min="12293" max="12293" width="13.42578125" style="6" customWidth="1"/>
    <col min="12294" max="12294" width="17.5703125" style="6" customWidth="1"/>
    <col min="12295" max="12295" width="14.42578125" style="6" customWidth="1"/>
    <col min="12296" max="12296" width="0" style="6" hidden="1" customWidth="1"/>
    <col min="12297" max="12297" width="15.140625" style="6" customWidth="1"/>
    <col min="12298" max="12298" width="18.85546875" style="6" customWidth="1"/>
    <col min="12299" max="12299" width="10" style="6" customWidth="1"/>
    <col min="12300" max="12300" width="14.7109375" style="6" customWidth="1"/>
    <col min="12301" max="12302" width="11" style="6" bestFit="1" customWidth="1"/>
    <col min="12303" max="12303" width="11" style="6" customWidth="1"/>
    <col min="12304" max="12304" width="11.140625" style="6" bestFit="1" customWidth="1"/>
    <col min="12305" max="12305" width="10.28515625" style="6" bestFit="1" customWidth="1"/>
    <col min="12306" max="12546" width="9.140625" style="6"/>
    <col min="12547" max="12547" width="7.7109375" style="6" customWidth="1"/>
    <col min="12548" max="12548" width="9.5703125" style="6" customWidth="1"/>
    <col min="12549" max="12549" width="13.42578125" style="6" customWidth="1"/>
    <col min="12550" max="12550" width="17.5703125" style="6" customWidth="1"/>
    <col min="12551" max="12551" width="14.42578125" style="6" customWidth="1"/>
    <col min="12552" max="12552" width="0" style="6" hidden="1" customWidth="1"/>
    <col min="12553" max="12553" width="15.140625" style="6" customWidth="1"/>
    <col min="12554" max="12554" width="18.85546875" style="6" customWidth="1"/>
    <col min="12555" max="12555" width="10" style="6" customWidth="1"/>
    <col min="12556" max="12556" width="14.7109375" style="6" customWidth="1"/>
    <col min="12557" max="12558" width="11" style="6" bestFit="1" customWidth="1"/>
    <col min="12559" max="12559" width="11" style="6" customWidth="1"/>
    <col min="12560" max="12560" width="11.140625" style="6" bestFit="1" customWidth="1"/>
    <col min="12561" max="12561" width="10.28515625" style="6" bestFit="1" customWidth="1"/>
    <col min="12562" max="12802" width="9.140625" style="6"/>
    <col min="12803" max="12803" width="7.7109375" style="6" customWidth="1"/>
    <col min="12804" max="12804" width="9.5703125" style="6" customWidth="1"/>
    <col min="12805" max="12805" width="13.42578125" style="6" customWidth="1"/>
    <col min="12806" max="12806" width="17.5703125" style="6" customWidth="1"/>
    <col min="12807" max="12807" width="14.42578125" style="6" customWidth="1"/>
    <col min="12808" max="12808" width="0" style="6" hidden="1" customWidth="1"/>
    <col min="12809" max="12809" width="15.140625" style="6" customWidth="1"/>
    <col min="12810" max="12810" width="18.85546875" style="6" customWidth="1"/>
    <col min="12811" max="12811" width="10" style="6" customWidth="1"/>
    <col min="12812" max="12812" width="14.7109375" style="6" customWidth="1"/>
    <col min="12813" max="12814" width="11" style="6" bestFit="1" customWidth="1"/>
    <col min="12815" max="12815" width="11" style="6" customWidth="1"/>
    <col min="12816" max="12816" width="11.140625" style="6" bestFit="1" customWidth="1"/>
    <col min="12817" max="12817" width="10.28515625" style="6" bestFit="1" customWidth="1"/>
    <col min="12818" max="13058" width="9.140625" style="6"/>
    <col min="13059" max="13059" width="7.7109375" style="6" customWidth="1"/>
    <col min="13060" max="13060" width="9.5703125" style="6" customWidth="1"/>
    <col min="13061" max="13061" width="13.42578125" style="6" customWidth="1"/>
    <col min="13062" max="13062" width="17.5703125" style="6" customWidth="1"/>
    <col min="13063" max="13063" width="14.42578125" style="6" customWidth="1"/>
    <col min="13064" max="13064" width="0" style="6" hidden="1" customWidth="1"/>
    <col min="13065" max="13065" width="15.140625" style="6" customWidth="1"/>
    <col min="13066" max="13066" width="18.85546875" style="6" customWidth="1"/>
    <col min="13067" max="13067" width="10" style="6" customWidth="1"/>
    <col min="13068" max="13068" width="14.7109375" style="6" customWidth="1"/>
    <col min="13069" max="13070" width="11" style="6" bestFit="1" customWidth="1"/>
    <col min="13071" max="13071" width="11" style="6" customWidth="1"/>
    <col min="13072" max="13072" width="11.140625" style="6" bestFit="1" customWidth="1"/>
    <col min="13073" max="13073" width="10.28515625" style="6" bestFit="1" customWidth="1"/>
    <col min="13074" max="13314" width="9.140625" style="6"/>
    <col min="13315" max="13315" width="7.7109375" style="6" customWidth="1"/>
    <col min="13316" max="13316" width="9.5703125" style="6" customWidth="1"/>
    <col min="13317" max="13317" width="13.42578125" style="6" customWidth="1"/>
    <col min="13318" max="13318" width="17.5703125" style="6" customWidth="1"/>
    <col min="13319" max="13319" width="14.42578125" style="6" customWidth="1"/>
    <col min="13320" max="13320" width="0" style="6" hidden="1" customWidth="1"/>
    <col min="13321" max="13321" width="15.140625" style="6" customWidth="1"/>
    <col min="13322" max="13322" width="18.85546875" style="6" customWidth="1"/>
    <col min="13323" max="13323" width="10" style="6" customWidth="1"/>
    <col min="13324" max="13324" width="14.7109375" style="6" customWidth="1"/>
    <col min="13325" max="13326" width="11" style="6" bestFit="1" customWidth="1"/>
    <col min="13327" max="13327" width="11" style="6" customWidth="1"/>
    <col min="13328" max="13328" width="11.140625" style="6" bestFit="1" customWidth="1"/>
    <col min="13329" max="13329" width="10.28515625" style="6" bestFit="1" customWidth="1"/>
    <col min="13330" max="13570" width="9.140625" style="6"/>
    <col min="13571" max="13571" width="7.7109375" style="6" customWidth="1"/>
    <col min="13572" max="13572" width="9.5703125" style="6" customWidth="1"/>
    <col min="13573" max="13573" width="13.42578125" style="6" customWidth="1"/>
    <col min="13574" max="13574" width="17.5703125" style="6" customWidth="1"/>
    <col min="13575" max="13575" width="14.42578125" style="6" customWidth="1"/>
    <col min="13576" max="13576" width="0" style="6" hidden="1" customWidth="1"/>
    <col min="13577" max="13577" width="15.140625" style="6" customWidth="1"/>
    <col min="13578" max="13578" width="18.85546875" style="6" customWidth="1"/>
    <col min="13579" max="13579" width="10" style="6" customWidth="1"/>
    <col min="13580" max="13580" width="14.7109375" style="6" customWidth="1"/>
    <col min="13581" max="13582" width="11" style="6" bestFit="1" customWidth="1"/>
    <col min="13583" max="13583" width="11" style="6" customWidth="1"/>
    <col min="13584" max="13584" width="11.140625" style="6" bestFit="1" customWidth="1"/>
    <col min="13585" max="13585" width="10.28515625" style="6" bestFit="1" customWidth="1"/>
    <col min="13586" max="13826" width="9.140625" style="6"/>
    <col min="13827" max="13827" width="7.7109375" style="6" customWidth="1"/>
    <col min="13828" max="13828" width="9.5703125" style="6" customWidth="1"/>
    <col min="13829" max="13829" width="13.42578125" style="6" customWidth="1"/>
    <col min="13830" max="13830" width="17.5703125" style="6" customWidth="1"/>
    <col min="13831" max="13831" width="14.42578125" style="6" customWidth="1"/>
    <col min="13832" max="13832" width="0" style="6" hidden="1" customWidth="1"/>
    <col min="13833" max="13833" width="15.140625" style="6" customWidth="1"/>
    <col min="13834" max="13834" width="18.85546875" style="6" customWidth="1"/>
    <col min="13835" max="13835" width="10" style="6" customWidth="1"/>
    <col min="13836" max="13836" width="14.7109375" style="6" customWidth="1"/>
    <col min="13837" max="13838" width="11" style="6" bestFit="1" customWidth="1"/>
    <col min="13839" max="13839" width="11" style="6" customWidth="1"/>
    <col min="13840" max="13840" width="11.140625" style="6" bestFit="1" customWidth="1"/>
    <col min="13841" max="13841" width="10.28515625" style="6" bestFit="1" customWidth="1"/>
    <col min="13842" max="14082" width="9.140625" style="6"/>
    <col min="14083" max="14083" width="7.7109375" style="6" customWidth="1"/>
    <col min="14084" max="14084" width="9.5703125" style="6" customWidth="1"/>
    <col min="14085" max="14085" width="13.42578125" style="6" customWidth="1"/>
    <col min="14086" max="14086" width="17.5703125" style="6" customWidth="1"/>
    <col min="14087" max="14087" width="14.42578125" style="6" customWidth="1"/>
    <col min="14088" max="14088" width="0" style="6" hidden="1" customWidth="1"/>
    <col min="14089" max="14089" width="15.140625" style="6" customWidth="1"/>
    <col min="14090" max="14090" width="18.85546875" style="6" customWidth="1"/>
    <col min="14091" max="14091" width="10" style="6" customWidth="1"/>
    <col min="14092" max="14092" width="14.7109375" style="6" customWidth="1"/>
    <col min="14093" max="14094" width="11" style="6" bestFit="1" customWidth="1"/>
    <col min="14095" max="14095" width="11" style="6" customWidth="1"/>
    <col min="14096" max="14096" width="11.140625" style="6" bestFit="1" customWidth="1"/>
    <col min="14097" max="14097" width="10.28515625" style="6" bestFit="1" customWidth="1"/>
    <col min="14098" max="14338" width="9.140625" style="6"/>
    <col min="14339" max="14339" width="7.7109375" style="6" customWidth="1"/>
    <col min="14340" max="14340" width="9.5703125" style="6" customWidth="1"/>
    <col min="14341" max="14341" width="13.42578125" style="6" customWidth="1"/>
    <col min="14342" max="14342" width="17.5703125" style="6" customWidth="1"/>
    <col min="14343" max="14343" width="14.42578125" style="6" customWidth="1"/>
    <col min="14344" max="14344" width="0" style="6" hidden="1" customWidth="1"/>
    <col min="14345" max="14345" width="15.140625" style="6" customWidth="1"/>
    <col min="14346" max="14346" width="18.85546875" style="6" customWidth="1"/>
    <col min="14347" max="14347" width="10" style="6" customWidth="1"/>
    <col min="14348" max="14348" width="14.7109375" style="6" customWidth="1"/>
    <col min="14349" max="14350" width="11" style="6" bestFit="1" customWidth="1"/>
    <col min="14351" max="14351" width="11" style="6" customWidth="1"/>
    <col min="14352" max="14352" width="11.140625" style="6" bestFit="1" customWidth="1"/>
    <col min="14353" max="14353" width="10.28515625" style="6" bestFit="1" customWidth="1"/>
    <col min="14354" max="14594" width="9.140625" style="6"/>
    <col min="14595" max="14595" width="7.7109375" style="6" customWidth="1"/>
    <col min="14596" max="14596" width="9.5703125" style="6" customWidth="1"/>
    <col min="14597" max="14597" width="13.42578125" style="6" customWidth="1"/>
    <col min="14598" max="14598" width="17.5703125" style="6" customWidth="1"/>
    <col min="14599" max="14599" width="14.42578125" style="6" customWidth="1"/>
    <col min="14600" max="14600" width="0" style="6" hidden="1" customWidth="1"/>
    <col min="14601" max="14601" width="15.140625" style="6" customWidth="1"/>
    <col min="14602" max="14602" width="18.85546875" style="6" customWidth="1"/>
    <col min="14603" max="14603" width="10" style="6" customWidth="1"/>
    <col min="14604" max="14604" width="14.7109375" style="6" customWidth="1"/>
    <col min="14605" max="14606" width="11" style="6" bestFit="1" customWidth="1"/>
    <col min="14607" max="14607" width="11" style="6" customWidth="1"/>
    <col min="14608" max="14608" width="11.140625" style="6" bestFit="1" customWidth="1"/>
    <col min="14609" max="14609" width="10.28515625" style="6" bestFit="1" customWidth="1"/>
    <col min="14610" max="14850" width="9.140625" style="6"/>
    <col min="14851" max="14851" width="7.7109375" style="6" customWidth="1"/>
    <col min="14852" max="14852" width="9.5703125" style="6" customWidth="1"/>
    <col min="14853" max="14853" width="13.42578125" style="6" customWidth="1"/>
    <col min="14854" max="14854" width="17.5703125" style="6" customWidth="1"/>
    <col min="14855" max="14855" width="14.42578125" style="6" customWidth="1"/>
    <col min="14856" max="14856" width="0" style="6" hidden="1" customWidth="1"/>
    <col min="14857" max="14857" width="15.140625" style="6" customWidth="1"/>
    <col min="14858" max="14858" width="18.85546875" style="6" customWidth="1"/>
    <col min="14859" max="14859" width="10" style="6" customWidth="1"/>
    <col min="14860" max="14860" width="14.7109375" style="6" customWidth="1"/>
    <col min="14861" max="14862" width="11" style="6" bestFit="1" customWidth="1"/>
    <col min="14863" max="14863" width="11" style="6" customWidth="1"/>
    <col min="14864" max="14864" width="11.140625" style="6" bestFit="1" customWidth="1"/>
    <col min="14865" max="14865" width="10.28515625" style="6" bestFit="1" customWidth="1"/>
    <col min="14866" max="15106" width="9.140625" style="6"/>
    <col min="15107" max="15107" width="7.7109375" style="6" customWidth="1"/>
    <col min="15108" max="15108" width="9.5703125" style="6" customWidth="1"/>
    <col min="15109" max="15109" width="13.42578125" style="6" customWidth="1"/>
    <col min="15110" max="15110" width="17.5703125" style="6" customWidth="1"/>
    <col min="15111" max="15111" width="14.42578125" style="6" customWidth="1"/>
    <col min="15112" max="15112" width="0" style="6" hidden="1" customWidth="1"/>
    <col min="15113" max="15113" width="15.140625" style="6" customWidth="1"/>
    <col min="15114" max="15114" width="18.85546875" style="6" customWidth="1"/>
    <col min="15115" max="15115" width="10" style="6" customWidth="1"/>
    <col min="15116" max="15116" width="14.7109375" style="6" customWidth="1"/>
    <col min="15117" max="15118" width="11" style="6" bestFit="1" customWidth="1"/>
    <col min="15119" max="15119" width="11" style="6" customWidth="1"/>
    <col min="15120" max="15120" width="11.140625" style="6" bestFit="1" customWidth="1"/>
    <col min="15121" max="15121" width="10.28515625" style="6" bestFit="1" customWidth="1"/>
    <col min="15122" max="15362" width="9.140625" style="6"/>
    <col min="15363" max="15363" width="7.7109375" style="6" customWidth="1"/>
    <col min="15364" max="15364" width="9.5703125" style="6" customWidth="1"/>
    <col min="15365" max="15365" width="13.42578125" style="6" customWidth="1"/>
    <col min="15366" max="15366" width="17.5703125" style="6" customWidth="1"/>
    <col min="15367" max="15367" width="14.42578125" style="6" customWidth="1"/>
    <col min="15368" max="15368" width="0" style="6" hidden="1" customWidth="1"/>
    <col min="15369" max="15369" width="15.140625" style="6" customWidth="1"/>
    <col min="15370" max="15370" width="18.85546875" style="6" customWidth="1"/>
    <col min="15371" max="15371" width="10" style="6" customWidth="1"/>
    <col min="15372" max="15372" width="14.7109375" style="6" customWidth="1"/>
    <col min="15373" max="15374" width="11" style="6" bestFit="1" customWidth="1"/>
    <col min="15375" max="15375" width="11" style="6" customWidth="1"/>
    <col min="15376" max="15376" width="11.140625" style="6" bestFit="1" customWidth="1"/>
    <col min="15377" max="15377" width="10.28515625" style="6" bestFit="1" customWidth="1"/>
    <col min="15378" max="15618" width="9.140625" style="6"/>
    <col min="15619" max="15619" width="7.7109375" style="6" customWidth="1"/>
    <col min="15620" max="15620" width="9.5703125" style="6" customWidth="1"/>
    <col min="15621" max="15621" width="13.42578125" style="6" customWidth="1"/>
    <col min="15622" max="15622" width="17.5703125" style="6" customWidth="1"/>
    <col min="15623" max="15623" width="14.42578125" style="6" customWidth="1"/>
    <col min="15624" max="15624" width="0" style="6" hidden="1" customWidth="1"/>
    <col min="15625" max="15625" width="15.140625" style="6" customWidth="1"/>
    <col min="15626" max="15626" width="18.85546875" style="6" customWidth="1"/>
    <col min="15627" max="15627" width="10" style="6" customWidth="1"/>
    <col min="15628" max="15628" width="14.7109375" style="6" customWidth="1"/>
    <col min="15629" max="15630" width="11" style="6" bestFit="1" customWidth="1"/>
    <col min="15631" max="15631" width="11" style="6" customWidth="1"/>
    <col min="15632" max="15632" width="11.140625" style="6" bestFit="1" customWidth="1"/>
    <col min="15633" max="15633" width="10.28515625" style="6" bestFit="1" customWidth="1"/>
    <col min="15634" max="15874" width="9.140625" style="6"/>
    <col min="15875" max="15875" width="7.7109375" style="6" customWidth="1"/>
    <col min="15876" max="15876" width="9.5703125" style="6" customWidth="1"/>
    <col min="15877" max="15877" width="13.42578125" style="6" customWidth="1"/>
    <col min="15878" max="15878" width="17.5703125" style="6" customWidth="1"/>
    <col min="15879" max="15879" width="14.42578125" style="6" customWidth="1"/>
    <col min="15880" max="15880" width="0" style="6" hidden="1" customWidth="1"/>
    <col min="15881" max="15881" width="15.140625" style="6" customWidth="1"/>
    <col min="15882" max="15882" width="18.85546875" style="6" customWidth="1"/>
    <col min="15883" max="15883" width="10" style="6" customWidth="1"/>
    <col min="15884" max="15884" width="14.7109375" style="6" customWidth="1"/>
    <col min="15885" max="15886" width="11" style="6" bestFit="1" customWidth="1"/>
    <col min="15887" max="15887" width="11" style="6" customWidth="1"/>
    <col min="15888" max="15888" width="11.140625" style="6" bestFit="1" customWidth="1"/>
    <col min="15889" max="15889" width="10.28515625" style="6" bestFit="1" customWidth="1"/>
    <col min="15890" max="16130" width="9.140625" style="6"/>
    <col min="16131" max="16131" width="7.7109375" style="6" customWidth="1"/>
    <col min="16132" max="16132" width="9.5703125" style="6" customWidth="1"/>
    <col min="16133" max="16133" width="13.42578125" style="6" customWidth="1"/>
    <col min="16134" max="16134" width="17.5703125" style="6" customWidth="1"/>
    <col min="16135" max="16135" width="14.42578125" style="6" customWidth="1"/>
    <col min="16136" max="16136" width="0" style="6" hidden="1" customWidth="1"/>
    <col min="16137" max="16137" width="15.140625" style="6" customWidth="1"/>
    <col min="16138" max="16138" width="18.85546875" style="6" customWidth="1"/>
    <col min="16139" max="16139" width="10" style="6" customWidth="1"/>
    <col min="16140" max="16140" width="14.7109375" style="6" customWidth="1"/>
    <col min="16141" max="16142" width="11" style="6" bestFit="1" customWidth="1"/>
    <col min="16143" max="16143" width="11" style="6" customWidth="1"/>
    <col min="16144" max="16144" width="11.140625" style="6" bestFit="1" customWidth="1"/>
    <col min="16145" max="16145" width="10.28515625" style="6" bestFit="1" customWidth="1"/>
    <col min="16146" max="16384" width="9.140625" style="6"/>
  </cols>
  <sheetData>
    <row r="4" spans="2:16" x14ac:dyDescent="0.25">
      <c r="I4" s="7" t="s">
        <v>110</v>
      </c>
      <c r="J4" s="7"/>
    </row>
    <row r="7" spans="2:16" ht="15.75" x14ac:dyDescent="0.25">
      <c r="B7" s="8">
        <v>8.01</v>
      </c>
      <c r="C7" s="144" t="s">
        <v>111</v>
      </c>
      <c r="D7" s="144"/>
      <c r="E7" s="144"/>
      <c r="F7" s="144"/>
      <c r="G7" s="144"/>
      <c r="H7" s="144"/>
      <c r="I7" s="144"/>
      <c r="J7" s="85"/>
      <c r="L7" s="25"/>
    </row>
    <row r="8" spans="2:16" ht="12.75" customHeight="1" x14ac:dyDescent="0.25">
      <c r="B8" s="8"/>
      <c r="C8" s="5"/>
      <c r="D8" s="85"/>
      <c r="E8" s="85"/>
      <c r="F8" s="85"/>
      <c r="G8" s="85"/>
      <c r="H8" s="85"/>
      <c r="I8" s="85"/>
      <c r="J8" s="85"/>
      <c r="L8" s="25">
        <v>2445839.908492194</v>
      </c>
      <c r="M8" s="6">
        <v>2633824.0967672523</v>
      </c>
      <c r="N8" s="6">
        <v>2674840.2941899998</v>
      </c>
      <c r="P8" s="6">
        <v>2547248.8962600003</v>
      </c>
    </row>
    <row r="9" spans="2:16" ht="38.25" customHeight="1" x14ac:dyDescent="0.25">
      <c r="C9" s="145" t="s">
        <v>0</v>
      </c>
      <c r="D9" s="88" t="s">
        <v>1</v>
      </c>
      <c r="E9" s="88" t="s">
        <v>2</v>
      </c>
      <c r="F9" s="147" t="s">
        <v>3</v>
      </c>
      <c r="G9" s="147"/>
      <c r="H9" s="89" t="s">
        <v>97</v>
      </c>
      <c r="I9" s="90" t="s">
        <v>4</v>
      </c>
      <c r="J9" s="2"/>
      <c r="K9" s="26">
        <v>1998</v>
      </c>
      <c r="L9" s="27">
        <v>1497.4453630507146</v>
      </c>
      <c r="M9" s="9" t="s">
        <v>5</v>
      </c>
    </row>
    <row r="10" spans="2:16" x14ac:dyDescent="0.25">
      <c r="C10" s="146"/>
      <c r="D10" s="24" t="s">
        <v>6</v>
      </c>
      <c r="E10" s="24" t="s">
        <v>7</v>
      </c>
      <c r="F10" s="146" t="s">
        <v>8</v>
      </c>
      <c r="G10" s="146"/>
      <c r="H10" s="24" t="s">
        <v>9</v>
      </c>
      <c r="I10" s="24" t="s">
        <v>7</v>
      </c>
      <c r="J10" s="2"/>
      <c r="K10" s="26">
        <v>1999</v>
      </c>
      <c r="L10" s="27">
        <v>1623.4459021468106</v>
      </c>
      <c r="M10" s="9">
        <f>((L10-L9)/L9)*100</f>
        <v>8.4143663739021264</v>
      </c>
    </row>
    <row r="11" spans="2:16" ht="27.75" hidden="1" customHeight="1" x14ac:dyDescent="0.25">
      <c r="C11" s="91">
        <v>1998</v>
      </c>
      <c r="D11" s="4"/>
      <c r="E11" s="9" t="s">
        <v>5</v>
      </c>
      <c r="F11" s="4">
        <f>Q40</f>
        <v>0</v>
      </c>
      <c r="G11" s="9"/>
      <c r="H11" s="4"/>
      <c r="I11" s="9" t="s">
        <v>5</v>
      </c>
      <c r="J11" s="9" t="s">
        <v>5</v>
      </c>
      <c r="K11" s="26">
        <v>2000</v>
      </c>
      <c r="L11" s="27">
        <v>1696.721145759079</v>
      </c>
      <c r="M11" s="9">
        <f>((L11-L10)/L10)*100</f>
        <v>4.5135623869801158</v>
      </c>
    </row>
    <row r="12" spans="2:16" hidden="1" x14ac:dyDescent="0.25">
      <c r="C12" s="91">
        <v>1999</v>
      </c>
      <c r="D12" s="4"/>
      <c r="E12" s="9" t="e">
        <f t="shared" ref="E12:E19" si="0">((D12-D11)/D11)*100</f>
        <v>#DIV/0!</v>
      </c>
      <c r="F12" s="4">
        <f t="shared" ref="F12:F18" si="1">Q41</f>
        <v>0</v>
      </c>
      <c r="G12" s="9"/>
      <c r="H12" s="4"/>
      <c r="I12" s="9" t="e">
        <f t="shared" ref="I12:I21" si="2">((H12-H11)/H11)*100</f>
        <v>#DIV/0!</v>
      </c>
      <c r="J12" s="9">
        <v>8.4143663739021246</v>
      </c>
      <c r="K12" s="26">
        <v>2001</v>
      </c>
      <c r="L12" s="27">
        <v>1740.6393206164321</v>
      </c>
      <c r="M12" s="9">
        <f>((L12-L11)/L11)*100</f>
        <v>2.5884144231434645</v>
      </c>
      <c r="N12" s="24" t="s">
        <v>0</v>
      </c>
      <c r="O12" s="24"/>
      <c r="P12" s="28" t="s">
        <v>10</v>
      </c>
    </row>
    <row r="13" spans="2:16" hidden="1" x14ac:dyDescent="0.25">
      <c r="C13" s="91">
        <v>2000</v>
      </c>
      <c r="D13" s="4"/>
      <c r="E13" s="9" t="e">
        <f t="shared" si="0"/>
        <v>#DIV/0!</v>
      </c>
      <c r="F13" s="4">
        <f t="shared" si="1"/>
        <v>0</v>
      </c>
      <c r="G13" s="9"/>
      <c r="H13" s="4"/>
      <c r="I13" s="9" t="e">
        <f t="shared" si="2"/>
        <v>#DIV/0!</v>
      </c>
      <c r="J13" s="9">
        <v>4.5135623869801096</v>
      </c>
      <c r="K13" s="26">
        <v>2002</v>
      </c>
      <c r="L13" s="27">
        <v>1815.4411318039561</v>
      </c>
      <c r="M13" s="9">
        <f>((L13-L12)/L12)*100</f>
        <v>4.2973756999257935</v>
      </c>
      <c r="N13" s="26">
        <v>1998</v>
      </c>
      <c r="O13" s="26"/>
      <c r="P13" s="4">
        <f>F11</f>
        <v>0</v>
      </c>
    </row>
    <row r="14" spans="2:16" hidden="1" x14ac:dyDescent="0.25">
      <c r="C14" s="91">
        <v>2001</v>
      </c>
      <c r="D14" s="4"/>
      <c r="E14" s="9" t="e">
        <f t="shared" si="0"/>
        <v>#DIV/0!</v>
      </c>
      <c r="F14" s="4">
        <f t="shared" si="1"/>
        <v>0</v>
      </c>
      <c r="G14" s="9"/>
      <c r="H14" s="4"/>
      <c r="I14" s="9" t="e">
        <f t="shared" si="2"/>
        <v>#DIV/0!</v>
      </c>
      <c r="J14" s="9">
        <v>2.5884144231434738</v>
      </c>
      <c r="K14" s="26"/>
      <c r="L14" s="27"/>
      <c r="M14" s="9"/>
      <c r="N14" s="26">
        <v>1999</v>
      </c>
      <c r="O14" s="26"/>
      <c r="P14" s="4">
        <f t="shared" ref="P14:P22" si="3">F12</f>
        <v>0</v>
      </c>
    </row>
    <row r="15" spans="2:16" hidden="1" x14ac:dyDescent="0.25">
      <c r="C15" s="91">
        <v>2002</v>
      </c>
      <c r="D15" s="4"/>
      <c r="E15" s="9" t="e">
        <f t="shared" si="0"/>
        <v>#DIV/0!</v>
      </c>
      <c r="F15" s="4">
        <f t="shared" si="1"/>
        <v>0</v>
      </c>
      <c r="G15" s="9"/>
      <c r="H15" s="4"/>
      <c r="I15" s="9" t="e">
        <f t="shared" si="2"/>
        <v>#DIV/0!</v>
      </c>
      <c r="J15" s="9">
        <v>4.2973756999257899</v>
      </c>
      <c r="K15" s="26">
        <v>2003</v>
      </c>
      <c r="L15" s="27">
        <v>1882.610105115202</v>
      </c>
      <c r="M15" s="9">
        <f>((L15-L13)/L13)*100</f>
        <v>3.6998706338939189</v>
      </c>
      <c r="N15" s="26">
        <v>2000</v>
      </c>
      <c r="O15" s="26"/>
      <c r="P15" s="4">
        <f t="shared" si="3"/>
        <v>0</v>
      </c>
    </row>
    <row r="16" spans="2:16" hidden="1" x14ac:dyDescent="0.25">
      <c r="C16" s="91">
        <v>2003</v>
      </c>
      <c r="D16" s="4"/>
      <c r="E16" s="9" t="e">
        <f t="shared" si="0"/>
        <v>#DIV/0!</v>
      </c>
      <c r="F16" s="4">
        <f t="shared" si="1"/>
        <v>0</v>
      </c>
      <c r="G16" s="9"/>
      <c r="H16" s="4"/>
      <c r="I16" s="9" t="e">
        <f t="shared" si="2"/>
        <v>#DIV/0!</v>
      </c>
      <c r="J16" s="9">
        <v>3.6998706338939167</v>
      </c>
      <c r="K16" s="26">
        <v>2004</v>
      </c>
      <c r="L16" s="27">
        <v>1983.1287085320316</v>
      </c>
      <c r="M16" s="9">
        <f t="shared" ref="M16:M21" si="4">((L16-L15)/L15)*100</f>
        <v>5.3393213572854261</v>
      </c>
      <c r="N16" s="26">
        <v>2001</v>
      </c>
      <c r="O16" s="26"/>
      <c r="P16" s="4">
        <f t="shared" si="3"/>
        <v>0</v>
      </c>
    </row>
    <row r="17" spans="1:17" hidden="1" x14ac:dyDescent="0.25">
      <c r="C17" s="91">
        <v>2004</v>
      </c>
      <c r="D17" s="4"/>
      <c r="E17" s="9" t="e">
        <f t="shared" si="0"/>
        <v>#DIV/0!</v>
      </c>
      <c r="F17" s="4">
        <f t="shared" si="1"/>
        <v>0</v>
      </c>
      <c r="G17" s="9"/>
      <c r="H17" s="4"/>
      <c r="I17" s="9" t="e">
        <f t="shared" si="2"/>
        <v>#DIV/0!</v>
      </c>
      <c r="J17" s="9">
        <v>5.3393213572854306</v>
      </c>
      <c r="K17" s="2">
        <v>2005</v>
      </c>
      <c r="L17" s="4">
        <v>2266.2482796044337</v>
      </c>
      <c r="M17" s="10">
        <f t="shared" si="4"/>
        <v>14.27640928469919</v>
      </c>
      <c r="N17" s="26">
        <v>2002</v>
      </c>
      <c r="O17" s="26"/>
      <c r="P17" s="4">
        <f t="shared" si="3"/>
        <v>0</v>
      </c>
    </row>
    <row r="18" spans="1:17" hidden="1" x14ac:dyDescent="0.25">
      <c r="C18" s="11">
        <v>2005</v>
      </c>
      <c r="D18" s="4"/>
      <c r="E18" s="10" t="e">
        <f t="shared" si="0"/>
        <v>#DIV/0!</v>
      </c>
      <c r="F18" s="4">
        <f t="shared" si="1"/>
        <v>0</v>
      </c>
      <c r="G18" s="10"/>
      <c r="H18" s="4"/>
      <c r="I18" s="10" t="e">
        <f t="shared" si="2"/>
        <v>#DIV/0!</v>
      </c>
      <c r="J18" s="10">
        <v>14.276409284699188</v>
      </c>
      <c r="K18" s="2">
        <v>2006</v>
      </c>
      <c r="L18" s="4">
        <v>2389.4305401000579</v>
      </c>
      <c r="M18" s="10">
        <f t="shared" si="4"/>
        <v>5.4355147935126169</v>
      </c>
      <c r="N18" s="26">
        <v>2003</v>
      </c>
      <c r="O18" s="26"/>
      <c r="P18" s="4">
        <f t="shared" si="3"/>
        <v>0</v>
      </c>
    </row>
    <row r="19" spans="1:17" hidden="1" x14ac:dyDescent="0.25">
      <c r="C19" s="11">
        <v>2006</v>
      </c>
      <c r="D19" s="4">
        <v>3523.0241359235642</v>
      </c>
      <c r="E19" s="10" t="e">
        <f t="shared" si="0"/>
        <v>#DIV/0!</v>
      </c>
      <c r="F19" s="4">
        <v>66699.940095866332</v>
      </c>
      <c r="G19" s="92"/>
      <c r="H19" s="12">
        <v>3861.22263422572</v>
      </c>
      <c r="I19" s="10" t="e">
        <f t="shared" si="2"/>
        <v>#DIV/0!</v>
      </c>
      <c r="J19" s="10"/>
      <c r="K19" s="2">
        <v>2007</v>
      </c>
      <c r="L19" s="4">
        <v>2569.5008557156671</v>
      </c>
      <c r="M19" s="10">
        <f t="shared" si="4"/>
        <v>7.5361184430190074</v>
      </c>
      <c r="N19" s="26">
        <v>2004</v>
      </c>
      <c r="O19" s="26"/>
      <c r="P19" s="4">
        <f t="shared" si="3"/>
        <v>0</v>
      </c>
    </row>
    <row r="20" spans="1:17" x14ac:dyDescent="0.25">
      <c r="B20" s="11"/>
      <c r="C20" s="11">
        <v>2007</v>
      </c>
      <c r="D20" s="4">
        <v>3721.9374202165463</v>
      </c>
      <c r="E20" s="10">
        <f>((D20-D19)/D19)*100</f>
        <v>5.6460948497259382</v>
      </c>
      <c r="F20" s="4">
        <v>68824.079961104057</v>
      </c>
      <c r="G20" s="10"/>
      <c r="H20" s="12">
        <v>3983.3386396280689</v>
      </c>
      <c r="I20" s="10">
        <f t="shared" si="2"/>
        <v>3.16262533840752</v>
      </c>
      <c r="J20" s="10"/>
      <c r="K20" s="2" t="s">
        <v>13</v>
      </c>
      <c r="L20" s="12">
        <v>2704.4</v>
      </c>
      <c r="M20" s="1">
        <f t="shared" si="4"/>
        <v>5.2500135963862293</v>
      </c>
      <c r="N20" s="2">
        <v>2005</v>
      </c>
      <c r="O20" s="2"/>
      <c r="P20" s="4">
        <f t="shared" si="3"/>
        <v>0</v>
      </c>
    </row>
    <row r="21" spans="1:17" x14ac:dyDescent="0.25">
      <c r="B21" s="11"/>
      <c r="C21" s="11">
        <v>2008</v>
      </c>
      <c r="D21" s="12">
        <v>3821.6576237256222</v>
      </c>
      <c r="E21" s="93">
        <f>((D21-D20)/D20)*100</f>
        <v>2.6792552439872575</v>
      </c>
      <c r="F21" s="4">
        <v>68246.323506654211</v>
      </c>
      <c r="G21" s="94"/>
      <c r="H21" s="12">
        <v>3969.102132641749</v>
      </c>
      <c r="I21" s="13">
        <f t="shared" si="2"/>
        <v>-0.35740137292593321</v>
      </c>
      <c r="J21" s="13"/>
      <c r="K21" s="24" t="s">
        <v>14</v>
      </c>
      <c r="L21" s="15">
        <v>2493</v>
      </c>
      <c r="M21" s="16">
        <f t="shared" si="4"/>
        <v>-7.8168909924567407</v>
      </c>
      <c r="N21" s="2">
        <v>2006</v>
      </c>
      <c r="O21" s="2"/>
      <c r="P21" s="4">
        <f t="shared" si="3"/>
        <v>66699.940095866332</v>
      </c>
    </row>
    <row r="22" spans="1:17" x14ac:dyDescent="0.25">
      <c r="B22" s="11"/>
      <c r="C22" s="11">
        <v>2009</v>
      </c>
      <c r="D22" s="12">
        <v>3568.0347546449216</v>
      </c>
      <c r="E22" s="93">
        <f t="shared" ref="E22:E24" si="5">((D22-D21)/D21)*100</f>
        <v>-6.6364623430984153</v>
      </c>
      <c r="F22" s="4">
        <v>63142.117127573467</v>
      </c>
      <c r="G22" s="95"/>
      <c r="H22" s="12">
        <v>3683.3076169657456</v>
      </c>
      <c r="I22" s="13">
        <f t="shared" ref="I22:I29" si="6">((H22-H21)/H21)*100</f>
        <v>-7.2004827823814317</v>
      </c>
      <c r="J22" s="13"/>
      <c r="K22" s="29">
        <v>5.2500135963862293</v>
      </c>
      <c r="L22" s="30"/>
      <c r="N22" s="2">
        <v>2007</v>
      </c>
      <c r="O22" s="2"/>
      <c r="P22" s="4">
        <f t="shared" si="3"/>
        <v>68824.079961104057</v>
      </c>
      <c r="Q22" s="5"/>
    </row>
    <row r="23" spans="1:17" x14ac:dyDescent="0.25">
      <c r="B23" s="11"/>
      <c r="C23" s="11">
        <v>2010</v>
      </c>
      <c r="D23" s="12">
        <v>3463.9745040650687</v>
      </c>
      <c r="E23" s="93">
        <f t="shared" si="5"/>
        <v>-2.9164584354002066</v>
      </c>
      <c r="F23" s="4">
        <v>62390.347869546087</v>
      </c>
      <c r="G23" s="95"/>
      <c r="H23" s="12">
        <v>3583.2823589987597</v>
      </c>
      <c r="I23" s="13">
        <f t="shared" si="6"/>
        <v>-2.7156368234425461</v>
      </c>
      <c r="J23" s="13"/>
      <c r="K23" s="29"/>
      <c r="L23" s="30"/>
      <c r="N23" s="2">
        <v>2008</v>
      </c>
      <c r="O23" s="2"/>
      <c r="P23" s="4">
        <f>F21</f>
        <v>68246.323506654211</v>
      </c>
      <c r="Q23" s="5"/>
    </row>
    <row r="24" spans="1:17" x14ac:dyDescent="0.25">
      <c r="B24" s="11"/>
      <c r="C24" s="11">
        <v>2011</v>
      </c>
      <c r="D24" s="12">
        <v>3488.3803465749152</v>
      </c>
      <c r="E24" s="93">
        <f t="shared" si="5"/>
        <v>0.70456184019846446</v>
      </c>
      <c r="F24" s="4">
        <v>63107.26607042559</v>
      </c>
      <c r="G24" s="95"/>
      <c r="H24" s="12">
        <v>3625.1731763237663</v>
      </c>
      <c r="I24" s="13">
        <f t="shared" si="6"/>
        <v>1.1690626952633356</v>
      </c>
      <c r="J24" s="13"/>
      <c r="K24" s="29"/>
      <c r="L24" s="30"/>
      <c r="N24" s="2"/>
      <c r="O24" s="2"/>
      <c r="P24" s="4"/>
      <c r="Q24" s="5"/>
    </row>
    <row r="25" spans="1:17" x14ac:dyDescent="0.25">
      <c r="C25" s="11">
        <v>2012</v>
      </c>
      <c r="D25" s="12">
        <v>3575.8227679584052</v>
      </c>
      <c r="E25" s="93">
        <f t="shared" ref="E25:E28" si="7">((D25-D24)/D24)*100</f>
        <v>2.5066768154838908</v>
      </c>
      <c r="F25" s="4">
        <v>63712.899436219886</v>
      </c>
      <c r="H25" s="12">
        <v>3669.7538769775351</v>
      </c>
      <c r="I25" s="13">
        <f t="shared" si="6"/>
        <v>1.2297536830772176</v>
      </c>
      <c r="J25" s="5"/>
      <c r="K25" s="29">
        <v>-7.8168909924567407</v>
      </c>
      <c r="L25" s="30"/>
      <c r="N25" s="2">
        <v>2009</v>
      </c>
      <c r="O25" s="2"/>
      <c r="P25" s="4">
        <f>F22</f>
        <v>63142.117127573467</v>
      </c>
      <c r="Q25" s="5"/>
    </row>
    <row r="26" spans="1:17" x14ac:dyDescent="0.25">
      <c r="C26" s="11">
        <v>2013</v>
      </c>
      <c r="D26" s="12">
        <v>3671.482048312927</v>
      </c>
      <c r="E26" s="93">
        <f t="shared" si="7"/>
        <v>2.6751683895434755</v>
      </c>
      <c r="F26" s="4">
        <v>65283.558532565068</v>
      </c>
      <c r="G26" s="5"/>
      <c r="H26" s="12">
        <v>3716.7021610068214</v>
      </c>
      <c r="I26" s="13">
        <f t="shared" si="6"/>
        <v>1.279330592817673</v>
      </c>
      <c r="J26" s="5"/>
      <c r="K26" s="29"/>
      <c r="L26" s="30"/>
      <c r="N26" s="2"/>
      <c r="O26" s="2"/>
      <c r="P26" s="4"/>
      <c r="Q26" s="5"/>
    </row>
    <row r="27" spans="1:17" s="14" customFormat="1" x14ac:dyDescent="0.25">
      <c r="A27" s="5"/>
      <c r="B27" s="5"/>
      <c r="C27" s="11">
        <v>2014</v>
      </c>
      <c r="D27" s="12">
        <v>3802.3627757585796</v>
      </c>
      <c r="E27" s="93">
        <f t="shared" si="7"/>
        <v>3.5647927927577165</v>
      </c>
      <c r="F27" s="4">
        <v>66716.312104268582</v>
      </c>
      <c r="G27" s="5"/>
      <c r="H27" s="12">
        <v>3815.3631096640802</v>
      </c>
      <c r="I27" s="13">
        <f t="shared" si="6"/>
        <v>2.6545293215136843</v>
      </c>
      <c r="J27" s="5"/>
      <c r="K27" s="31"/>
      <c r="L27" s="32"/>
      <c r="N27" s="24"/>
      <c r="O27" s="24"/>
      <c r="P27" s="17"/>
    </row>
    <row r="28" spans="1:17" s="5" customFormat="1" x14ac:dyDescent="0.25">
      <c r="C28" s="11">
        <v>2015</v>
      </c>
      <c r="D28" s="12">
        <v>3923.4570188485368</v>
      </c>
      <c r="E28" s="93">
        <f t="shared" si="7"/>
        <v>3.184710408537982</v>
      </c>
      <c r="F28" s="4">
        <v>66438.463420742657</v>
      </c>
      <c r="H28" s="12">
        <v>3923.4570175840277</v>
      </c>
      <c r="I28" s="13">
        <f t="shared" si="6"/>
        <v>2.8331224267004167</v>
      </c>
      <c r="K28" s="33"/>
      <c r="L28" s="34"/>
      <c r="N28" s="2"/>
      <c r="O28" s="2"/>
      <c r="P28" s="4"/>
    </row>
    <row r="29" spans="1:17" s="5" customFormat="1" x14ac:dyDescent="0.25">
      <c r="C29" s="11">
        <v>2016</v>
      </c>
      <c r="D29" s="12">
        <v>4091.0855000000001</v>
      </c>
      <c r="E29" s="93">
        <f>((D29-D28)/D28)*100</f>
        <v>4.2724689055128033</v>
      </c>
      <c r="F29" s="4">
        <v>66705</v>
      </c>
      <c r="H29" s="12">
        <v>4050.5761000000002</v>
      </c>
      <c r="I29" s="13">
        <f t="shared" si="6"/>
        <v>3.2399764250316552</v>
      </c>
      <c r="K29" s="33"/>
      <c r="L29" s="34"/>
      <c r="N29" s="2"/>
      <c r="O29" s="2"/>
      <c r="P29" s="4"/>
    </row>
    <row r="30" spans="1:17" s="5" customFormat="1" x14ac:dyDescent="0.25">
      <c r="C30" s="11">
        <v>2017</v>
      </c>
      <c r="D30" s="12">
        <v>4294.0708999999997</v>
      </c>
      <c r="E30" s="93">
        <f>((D30-D29)/D29)*100</f>
        <v>4.961651375900102</v>
      </c>
      <c r="F30" s="4">
        <v>68035.7</v>
      </c>
      <c r="H30" s="12">
        <v>4176.2476999999999</v>
      </c>
      <c r="I30" s="13">
        <f t="shared" ref="I30:I32" si="8">((H30-H29)/H29)*100</f>
        <v>3.1025611393895218</v>
      </c>
      <c r="J30" s="12"/>
      <c r="K30" s="33"/>
      <c r="L30" s="34"/>
      <c r="N30" s="2"/>
      <c r="O30" s="2"/>
      <c r="P30" s="4"/>
    </row>
    <row r="31" spans="1:17" s="5" customFormat="1" x14ac:dyDescent="0.25">
      <c r="C31" s="11">
        <v>2018</v>
      </c>
      <c r="D31" s="12">
        <v>4597.6171000000004</v>
      </c>
      <c r="E31" s="93">
        <f>((D31-D30)/D30)*100</f>
        <v>7.0689610644295771</v>
      </c>
      <c r="F31" s="4">
        <v>71369.399999999994</v>
      </c>
      <c r="H31" s="12">
        <v>4348.58</v>
      </c>
      <c r="I31" s="13">
        <f t="shared" si="8"/>
        <v>4.1264865587354898</v>
      </c>
      <c r="J31" s="12"/>
      <c r="K31" s="33"/>
      <c r="L31" s="34"/>
      <c r="N31" s="2"/>
      <c r="O31" s="2"/>
      <c r="P31" s="4"/>
    </row>
    <row r="32" spans="1:17" s="5" customFormat="1" x14ac:dyDescent="0.25">
      <c r="C32" s="11" t="s">
        <v>112</v>
      </c>
      <c r="D32" s="12">
        <v>5016.8</v>
      </c>
      <c r="E32" s="93">
        <v>9.1</v>
      </c>
      <c r="F32" s="4">
        <v>73693.8</v>
      </c>
      <c r="H32" s="12">
        <v>4489.2</v>
      </c>
      <c r="I32" s="13">
        <f t="shared" si="8"/>
        <v>3.2336992765454444</v>
      </c>
      <c r="K32" s="33"/>
      <c r="L32" s="34"/>
      <c r="N32" s="2">
        <v>1534.7146058580697</v>
      </c>
      <c r="O32" s="2"/>
      <c r="P32" s="4"/>
    </row>
    <row r="33" spans="2:22" s="5" customFormat="1" x14ac:dyDescent="0.25">
      <c r="C33" s="11"/>
      <c r="D33" s="96"/>
      <c r="K33" s="33"/>
      <c r="L33" s="34"/>
      <c r="N33" s="2"/>
      <c r="O33" s="2"/>
      <c r="P33" s="4"/>
    </row>
    <row r="34" spans="2:22" ht="14.25" customHeight="1" x14ac:dyDescent="0.25">
      <c r="B34" s="18"/>
      <c r="C34" s="97" t="s">
        <v>15</v>
      </c>
      <c r="D34" s="19"/>
      <c r="E34" s="19"/>
      <c r="F34" s="19"/>
      <c r="G34" s="19"/>
      <c r="H34" s="19"/>
      <c r="I34" s="19"/>
      <c r="J34" s="19"/>
      <c r="K34" s="35"/>
      <c r="L34" s="35"/>
      <c r="M34" s="35"/>
      <c r="Q34" s="35">
        <v>1000</v>
      </c>
      <c r="R34" s="35"/>
      <c r="S34" s="35"/>
      <c r="T34" s="35"/>
      <c r="U34" s="35"/>
      <c r="V34" s="35"/>
    </row>
    <row r="35" spans="2:22" ht="14.25" customHeight="1" x14ac:dyDescent="0.25">
      <c r="B35" s="18"/>
      <c r="C35" s="19" t="s">
        <v>113</v>
      </c>
      <c r="D35" s="19"/>
      <c r="E35" s="19"/>
      <c r="F35" s="19"/>
      <c r="G35" s="19"/>
      <c r="H35" s="98"/>
      <c r="I35" s="19"/>
      <c r="J35" s="19"/>
      <c r="K35" s="35"/>
      <c r="L35" s="35"/>
      <c r="M35" s="35"/>
      <c r="Q35" s="35"/>
      <c r="R35" s="35"/>
      <c r="S35" s="35"/>
      <c r="T35" s="35"/>
      <c r="U35" s="35"/>
      <c r="V35" s="35"/>
    </row>
    <row r="36" spans="2:22" ht="14.25" customHeight="1" x14ac:dyDescent="0.25">
      <c r="B36" s="18"/>
      <c r="C36" s="19" t="s">
        <v>16</v>
      </c>
      <c r="D36" s="19"/>
      <c r="E36" s="19"/>
      <c r="F36" s="19"/>
      <c r="G36" s="19"/>
      <c r="H36" s="19"/>
      <c r="I36" s="1"/>
      <c r="J36" s="1"/>
      <c r="K36" s="35"/>
      <c r="L36" s="35"/>
      <c r="M36" s="35"/>
      <c r="N36" s="35"/>
      <c r="O36" s="35"/>
      <c r="P36" s="35"/>
      <c r="Q36" s="35"/>
      <c r="R36" s="35"/>
      <c r="S36" s="35"/>
      <c r="T36" s="35"/>
      <c r="U36" s="35"/>
      <c r="V36" s="35"/>
    </row>
    <row r="37" spans="2:22" x14ac:dyDescent="0.25">
      <c r="C37" s="99"/>
      <c r="D37" s="20"/>
      <c r="E37" s="19"/>
      <c r="F37" s="20"/>
      <c r="G37" s="20"/>
      <c r="H37" s="20"/>
      <c r="I37" s="20"/>
      <c r="J37" s="20"/>
      <c r="K37" s="86"/>
      <c r="L37" s="86"/>
      <c r="M37" s="86">
        <v>1995</v>
      </c>
      <c r="N37" s="86"/>
      <c r="O37" s="86"/>
      <c r="P37" s="36">
        <v>32.6</v>
      </c>
    </row>
    <row r="38" spans="2:22" x14ac:dyDescent="0.25">
      <c r="M38" s="6">
        <v>1996</v>
      </c>
      <c r="P38" s="36">
        <v>34.299999999999997</v>
      </c>
    </row>
    <row r="39" spans="2:22" x14ac:dyDescent="0.25">
      <c r="M39" s="6">
        <v>1997</v>
      </c>
      <c r="P39" s="36">
        <v>35.9</v>
      </c>
    </row>
    <row r="40" spans="2:22" x14ac:dyDescent="0.25">
      <c r="L40" s="6">
        <v>2528214.2519401768</v>
      </c>
      <c r="M40" s="6">
        <v>1998</v>
      </c>
      <c r="N40" s="27"/>
      <c r="O40" s="27">
        <v>1534.7</v>
      </c>
      <c r="P40" s="36">
        <v>38.1</v>
      </c>
      <c r="Q40" s="37">
        <f t="shared" ref="Q40:Q59" si="9">+N40/P40*1000</f>
        <v>0</v>
      </c>
      <c r="S40" s="38"/>
    </row>
    <row r="41" spans="2:22" x14ac:dyDescent="0.25">
      <c r="L41" s="6">
        <v>2637057.0018086187</v>
      </c>
      <c r="M41" s="6">
        <v>1999</v>
      </c>
      <c r="N41" s="27"/>
      <c r="O41" s="27">
        <v>1663.9</v>
      </c>
      <c r="P41" s="36">
        <v>39</v>
      </c>
      <c r="Q41" s="37">
        <f t="shared" si="9"/>
        <v>0</v>
      </c>
    </row>
    <row r="42" spans="2:22" x14ac:dyDescent="0.25">
      <c r="L42" s="6">
        <v>2630501.2007410834</v>
      </c>
      <c r="M42" s="6">
        <v>2000</v>
      </c>
      <c r="N42" s="27"/>
      <c r="O42" s="27">
        <v>1739</v>
      </c>
      <c r="P42" s="36">
        <v>40.200000000000003</v>
      </c>
      <c r="Q42" s="37">
        <f t="shared" si="9"/>
        <v>0</v>
      </c>
    </row>
    <row r="43" spans="2:22" x14ac:dyDescent="0.25">
      <c r="C43" s="5"/>
      <c r="D43" s="5"/>
      <c r="L43" s="6">
        <v>2464824.6367074484</v>
      </c>
      <c r="M43" s="6">
        <v>2001</v>
      </c>
      <c r="N43" s="27"/>
      <c r="O43" s="27">
        <v>1784</v>
      </c>
      <c r="P43" s="36">
        <v>41.4</v>
      </c>
      <c r="Q43" s="37">
        <f>+N43/P43*1000</f>
        <v>0</v>
      </c>
    </row>
    <row r="44" spans="2:22" x14ac:dyDescent="0.25">
      <c r="D44" s="5"/>
      <c r="L44" s="6">
        <v>2398999.7125499239</v>
      </c>
      <c r="M44" s="6">
        <v>2002</v>
      </c>
      <c r="N44" s="27"/>
      <c r="O44" s="27">
        <v>1860.6</v>
      </c>
      <c r="P44" s="36">
        <v>42.5</v>
      </c>
      <c r="Q44" s="37">
        <f t="shared" si="9"/>
        <v>0</v>
      </c>
    </row>
    <row r="45" spans="2:22" x14ac:dyDescent="0.25">
      <c r="C45" s="5"/>
      <c r="D45" s="5"/>
      <c r="L45" s="6">
        <v>2420073.0145658087</v>
      </c>
      <c r="M45" s="6">
        <v>2003</v>
      </c>
      <c r="N45" s="27"/>
      <c r="O45" s="27">
        <v>1929.5</v>
      </c>
      <c r="P45" s="36">
        <v>43.6</v>
      </c>
      <c r="Q45" s="37">
        <f>+N45/P45*1000</f>
        <v>0</v>
      </c>
    </row>
    <row r="46" spans="2:22" x14ac:dyDescent="0.25">
      <c r="C46" s="5"/>
      <c r="D46" s="5"/>
      <c r="L46" s="6">
        <v>2454472.5399999996</v>
      </c>
      <c r="M46" s="6">
        <v>2004</v>
      </c>
      <c r="N46" s="27"/>
      <c r="O46" s="27">
        <v>2032.5</v>
      </c>
      <c r="P46" s="36">
        <v>44.24</v>
      </c>
      <c r="Q46" s="37">
        <f t="shared" si="9"/>
        <v>0</v>
      </c>
    </row>
    <row r="47" spans="2:22" x14ac:dyDescent="0.25">
      <c r="C47" s="5"/>
      <c r="D47" s="5"/>
      <c r="M47" s="6">
        <v>2005</v>
      </c>
      <c r="N47" s="27"/>
      <c r="O47" s="4">
        <v>2322.6999999999998</v>
      </c>
      <c r="P47" s="36">
        <v>48.351999999999997</v>
      </c>
      <c r="Q47" s="37">
        <f t="shared" si="9"/>
        <v>0</v>
      </c>
    </row>
    <row r="48" spans="2:22" x14ac:dyDescent="0.25">
      <c r="C48" s="5"/>
      <c r="D48" s="5"/>
      <c r="M48" s="6">
        <v>2006</v>
      </c>
      <c r="N48" s="27">
        <v>3523.0241359235642</v>
      </c>
      <c r="O48" s="4">
        <v>3523</v>
      </c>
      <c r="P48" s="36">
        <v>52.819000000000003</v>
      </c>
      <c r="Q48" s="37">
        <f t="shared" si="9"/>
        <v>66699.940095866332</v>
      </c>
      <c r="R48" s="37">
        <v>66699.940095866346</v>
      </c>
      <c r="S48" s="6">
        <v>52</v>
      </c>
    </row>
    <row r="49" spans="2:19" x14ac:dyDescent="0.25">
      <c r="C49" s="5"/>
      <c r="D49" s="5"/>
      <c r="M49" s="6">
        <v>2007</v>
      </c>
      <c r="N49" s="27">
        <v>3721.9374202165463</v>
      </c>
      <c r="O49" s="4">
        <v>3721.9</v>
      </c>
      <c r="P49" s="36">
        <v>54.079000000000001</v>
      </c>
      <c r="Q49" s="37">
        <f>+N49/P49*1000</f>
        <v>68824.079961104057</v>
      </c>
      <c r="R49" s="37">
        <v>68824.079961104057</v>
      </c>
      <c r="S49" s="6">
        <v>54.1</v>
      </c>
    </row>
    <row r="50" spans="2:19" x14ac:dyDescent="0.25">
      <c r="C50" s="5"/>
      <c r="D50" s="5"/>
      <c r="M50" s="6">
        <v>2008</v>
      </c>
      <c r="N50" s="27">
        <v>3821.6576237256222</v>
      </c>
      <c r="O50" s="4">
        <v>3821.7</v>
      </c>
      <c r="P50" s="36">
        <v>55.997999999999998</v>
      </c>
      <c r="Q50" s="37">
        <f t="shared" si="9"/>
        <v>68246.323506654211</v>
      </c>
      <c r="R50" s="37">
        <v>68246.323506654211</v>
      </c>
      <c r="S50" s="6">
        <v>55.997999999999998</v>
      </c>
    </row>
    <row r="51" spans="2:19" x14ac:dyDescent="0.25">
      <c r="C51" s="5"/>
      <c r="D51" s="5"/>
      <c r="L51" s="27">
        <v>1000</v>
      </c>
      <c r="M51" s="6">
        <v>2009</v>
      </c>
      <c r="N51" s="27">
        <v>3568.0347546449216</v>
      </c>
      <c r="O51" s="4">
        <v>3568</v>
      </c>
      <c r="P51" s="36">
        <v>56.508000000000003</v>
      </c>
      <c r="Q51" s="37">
        <f t="shared" si="9"/>
        <v>63142.117127573467</v>
      </c>
      <c r="R51" s="37">
        <v>63142.117127573467</v>
      </c>
      <c r="S51" s="6">
        <v>56.508000000000003</v>
      </c>
    </row>
    <row r="52" spans="2:19" x14ac:dyDescent="0.25">
      <c r="C52" s="5"/>
      <c r="D52" s="5"/>
      <c r="M52" s="6">
        <v>2010</v>
      </c>
      <c r="N52" s="27">
        <v>3463.9745040650687</v>
      </c>
      <c r="O52" s="39">
        <v>3464</v>
      </c>
      <c r="P52" s="36">
        <v>55.521000000000001</v>
      </c>
      <c r="Q52" s="37">
        <f t="shared" si="9"/>
        <v>62390.347869546087</v>
      </c>
      <c r="R52" s="37">
        <v>62390.347869546094</v>
      </c>
      <c r="S52" s="6">
        <v>55.521000000000001</v>
      </c>
    </row>
    <row r="53" spans="2:19" x14ac:dyDescent="0.25">
      <c r="C53" s="5"/>
      <c r="D53" s="5"/>
      <c r="M53" s="6">
        <v>2011</v>
      </c>
      <c r="N53" s="27">
        <v>3488.3803465749152</v>
      </c>
      <c r="O53" s="39">
        <v>3488.4</v>
      </c>
      <c r="P53" s="36">
        <v>55.277000000000001</v>
      </c>
      <c r="Q53" s="37">
        <f t="shared" si="9"/>
        <v>63107.26607042559</v>
      </c>
      <c r="R53" s="37">
        <v>63107.266070425583</v>
      </c>
      <c r="S53" s="6">
        <v>55.277000000000001</v>
      </c>
    </row>
    <row r="54" spans="2:19" x14ac:dyDescent="0.25">
      <c r="M54" s="6">
        <v>2012</v>
      </c>
      <c r="N54" s="27">
        <v>3575.8227679584052</v>
      </c>
      <c r="O54" s="39">
        <v>3575.8</v>
      </c>
      <c r="P54" s="36">
        <v>56.124000000000002</v>
      </c>
      <c r="Q54" s="37">
        <f t="shared" si="9"/>
        <v>63712.899436219886</v>
      </c>
      <c r="R54" s="37">
        <v>63712.899436219886</v>
      </c>
      <c r="S54" s="6">
        <v>56.125</v>
      </c>
    </row>
    <row r="55" spans="2:19" x14ac:dyDescent="0.25">
      <c r="M55" s="6">
        <v>2013</v>
      </c>
      <c r="N55" s="27">
        <v>3671.482048312927</v>
      </c>
      <c r="O55" s="39">
        <v>3671.5</v>
      </c>
      <c r="P55" s="36">
        <v>56.238999999999997</v>
      </c>
      <c r="Q55" s="37">
        <f t="shared" si="9"/>
        <v>65283.558532565068</v>
      </c>
      <c r="R55" s="37">
        <v>65283.558532565075</v>
      </c>
    </row>
    <row r="56" spans="2:19" x14ac:dyDescent="0.25">
      <c r="M56" s="6">
        <v>2014</v>
      </c>
      <c r="N56" s="27">
        <v>3802.3627757585796</v>
      </c>
      <c r="O56" s="39">
        <v>3802.4</v>
      </c>
      <c r="P56" s="36">
        <v>56.993000000000002</v>
      </c>
      <c r="Q56" s="37">
        <f t="shared" si="9"/>
        <v>66716.312104268582</v>
      </c>
      <c r="R56" s="37">
        <v>66716.312104268582</v>
      </c>
    </row>
    <row r="57" spans="2:19" x14ac:dyDescent="0.25">
      <c r="M57" s="6">
        <v>2015</v>
      </c>
      <c r="N57" s="27">
        <v>3923.4570188485368</v>
      </c>
      <c r="O57" s="39">
        <v>3923.5</v>
      </c>
      <c r="P57" s="36">
        <v>59.054000000000002</v>
      </c>
      <c r="Q57" s="37">
        <f t="shared" si="9"/>
        <v>66438.463420742657</v>
      </c>
      <c r="R57" s="37">
        <v>66438.463420742657</v>
      </c>
    </row>
    <row r="58" spans="2:19" x14ac:dyDescent="0.25">
      <c r="M58" s="6">
        <v>2016</v>
      </c>
      <c r="N58" s="27">
        <v>4082.260570068313</v>
      </c>
      <c r="O58" s="39">
        <v>4082.3</v>
      </c>
      <c r="P58" s="36">
        <v>61.331000000000003</v>
      </c>
      <c r="Q58" s="37">
        <f t="shared" si="9"/>
        <v>66561.128467957693</v>
      </c>
      <c r="R58" s="37">
        <v>66561.128467957678</v>
      </c>
    </row>
    <row r="59" spans="2:19" x14ac:dyDescent="0.25">
      <c r="M59" s="6">
        <v>2017</v>
      </c>
      <c r="N59" s="27">
        <v>4284.690181520682</v>
      </c>
      <c r="O59" s="39">
        <v>4284.7</v>
      </c>
      <c r="P59" s="36">
        <v>63.115000000000002</v>
      </c>
      <c r="Q59" s="37">
        <f t="shared" si="9"/>
        <v>67887.034484998527</v>
      </c>
      <c r="R59" s="37">
        <v>67887.034484998527</v>
      </c>
    </row>
    <row r="61" spans="2:19" x14ac:dyDescent="0.25">
      <c r="C61" s="20" t="s">
        <v>19</v>
      </c>
    </row>
    <row r="62" spans="2:19" x14ac:dyDescent="0.25">
      <c r="B62" s="21"/>
      <c r="C62" s="22"/>
      <c r="D62" s="22"/>
      <c r="E62" s="22"/>
      <c r="F62" s="22"/>
      <c r="G62" s="22"/>
      <c r="H62" s="22"/>
      <c r="I62" s="22"/>
      <c r="J62" s="22"/>
      <c r="K62" s="22"/>
    </row>
    <row r="63" spans="2:19" ht="9" customHeight="1" x14ac:dyDescent="0.25">
      <c r="B63" s="21"/>
      <c r="C63" s="22"/>
      <c r="D63" s="22"/>
      <c r="E63" s="22"/>
      <c r="F63" s="22"/>
      <c r="G63" s="22"/>
      <c r="H63" s="22"/>
      <c r="I63" s="22"/>
      <c r="J63" s="22"/>
      <c r="K63" s="22"/>
    </row>
    <row r="64" spans="2:19" x14ac:dyDescent="0.25">
      <c r="B64" s="23"/>
      <c r="C64" s="23"/>
      <c r="D64" s="23"/>
      <c r="E64" s="23"/>
      <c r="F64" s="23"/>
      <c r="G64" s="23"/>
      <c r="H64" s="23"/>
      <c r="I64" s="23"/>
      <c r="J64" s="23"/>
      <c r="K64" s="40"/>
      <c r="L64" s="40"/>
    </row>
    <row r="68" spans="15:17" x14ac:dyDescent="0.25">
      <c r="Q68" s="6" t="s">
        <v>18</v>
      </c>
    </row>
    <row r="69" spans="15:17" x14ac:dyDescent="0.25">
      <c r="O69" s="6">
        <v>2007</v>
      </c>
      <c r="P69" s="41">
        <v>54986</v>
      </c>
      <c r="Q69" s="41">
        <v>54079</v>
      </c>
    </row>
    <row r="70" spans="15:17" x14ac:dyDescent="0.25">
      <c r="O70" s="6">
        <v>2008</v>
      </c>
      <c r="P70" s="41">
        <v>57009</v>
      </c>
      <c r="Q70" s="41">
        <v>55997.5</v>
      </c>
    </row>
    <row r="71" spans="15:17" x14ac:dyDescent="0.25">
      <c r="O71" s="6">
        <v>2009</v>
      </c>
      <c r="P71" s="41">
        <v>55250</v>
      </c>
      <c r="Q71" s="41">
        <v>56340.5</v>
      </c>
    </row>
    <row r="72" spans="15:17" x14ac:dyDescent="0.25">
      <c r="O72" s="6">
        <v>2010</v>
      </c>
      <c r="P72" s="41">
        <v>54397</v>
      </c>
      <c r="Q72" s="41">
        <v>55034.5</v>
      </c>
    </row>
  </sheetData>
  <mergeCells count="4">
    <mergeCell ref="C7:I7"/>
    <mergeCell ref="C9:C10"/>
    <mergeCell ref="F9:G9"/>
    <mergeCell ref="F10:G10"/>
  </mergeCells>
  <pageMargins left="0.7" right="0.7" top="0.75" bottom="0.75" header="0.3" footer="0.3"/>
  <pageSetup scale="63" orientation="portrait" r:id="rId1"/>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H72"/>
  <sheetViews>
    <sheetView topLeftCell="B2" zoomScaleNormal="100" zoomScaleSheetLayoutView="100" workbookViewId="0">
      <pane xSplit="3" ySplit="9" topLeftCell="E11" activePane="bottomRight" state="frozen"/>
      <selection activeCell="B2" sqref="B2"/>
      <selection pane="topRight" activeCell="E2" sqref="E2"/>
      <selection pane="bottomLeft" activeCell="B12" sqref="B12"/>
      <selection pane="bottomRight" activeCell="R3" sqref="R3"/>
    </sheetView>
  </sheetViews>
  <sheetFormatPr defaultRowHeight="15" x14ac:dyDescent="0.25"/>
  <cols>
    <col min="1" max="1" width="6" style="6" customWidth="1"/>
    <col min="2" max="2" width="7.42578125" style="5" customWidth="1"/>
    <col min="3" max="3" width="2.85546875" style="5" customWidth="1"/>
    <col min="4" max="4" width="40.28515625" style="6" customWidth="1"/>
    <col min="5" max="7" width="10.7109375" style="6" hidden="1" customWidth="1"/>
    <col min="8" max="17" width="10.7109375" style="6" customWidth="1"/>
    <col min="18" max="18" width="9.140625" style="6"/>
    <col min="19" max="19" width="20.140625" style="6" hidden="1" customWidth="1"/>
    <col min="20" max="27" width="13.85546875" style="6" hidden="1" customWidth="1"/>
    <col min="28" max="28" width="11.7109375" style="6" hidden="1" customWidth="1"/>
    <col min="29" max="29" width="10.85546875" style="6" hidden="1" customWidth="1"/>
    <col min="30" max="30" width="12.28515625" style="6" hidden="1" customWidth="1"/>
    <col min="31" max="32" width="0" style="6" hidden="1" customWidth="1"/>
    <col min="33" max="34" width="12.85546875" style="6" hidden="1" customWidth="1"/>
    <col min="35" max="37" width="0" style="6" hidden="1" customWidth="1"/>
    <col min="38" max="266" width="9.140625" style="6"/>
    <col min="267" max="267" width="7.42578125" style="6" customWidth="1"/>
    <col min="268" max="268" width="2.85546875" style="6" customWidth="1"/>
    <col min="269" max="269" width="40.140625" style="6" customWidth="1"/>
    <col min="270" max="273" width="12.140625" style="6" customWidth="1"/>
    <col min="274" max="274" width="11.28515625" style="6" customWidth="1"/>
    <col min="275" max="275" width="9.140625" style="6"/>
    <col min="276" max="276" width="0" style="6" hidden="1" customWidth="1"/>
    <col min="277" max="278" width="9.140625" style="6"/>
    <col min="279" max="282" width="12.85546875" style="6" bestFit="1" customWidth="1"/>
    <col min="283" max="283" width="12.5703125" style="6" customWidth="1"/>
    <col min="284" max="284" width="2.28515625" style="6" customWidth="1"/>
    <col min="285" max="285" width="3" style="6" customWidth="1"/>
    <col min="286" max="286" width="4" style="6" customWidth="1"/>
    <col min="287" max="288" width="9.140625" style="6"/>
    <col min="289" max="290" width="12.85546875" style="6" bestFit="1" customWidth="1"/>
    <col min="291" max="522" width="9.140625" style="6"/>
    <col min="523" max="523" width="7.42578125" style="6" customWidth="1"/>
    <col min="524" max="524" width="2.85546875" style="6" customWidth="1"/>
    <col min="525" max="525" width="40.140625" style="6" customWidth="1"/>
    <col min="526" max="529" width="12.140625" style="6" customWidth="1"/>
    <col min="530" max="530" width="11.28515625" style="6" customWidth="1"/>
    <col min="531" max="531" width="9.140625" style="6"/>
    <col min="532" max="532" width="0" style="6" hidden="1" customWidth="1"/>
    <col min="533" max="534" width="9.140625" style="6"/>
    <col min="535" max="538" width="12.85546875" style="6" bestFit="1" customWidth="1"/>
    <col min="539" max="539" width="12.5703125" style="6" customWidth="1"/>
    <col min="540" max="540" width="2.28515625" style="6" customWidth="1"/>
    <col min="541" max="541" width="3" style="6" customWidth="1"/>
    <col min="542" max="542" width="4" style="6" customWidth="1"/>
    <col min="543" max="544" width="9.140625" style="6"/>
    <col min="545" max="546" width="12.85546875" style="6" bestFit="1" customWidth="1"/>
    <col min="547" max="778" width="9.140625" style="6"/>
    <col min="779" max="779" width="7.42578125" style="6" customWidth="1"/>
    <col min="780" max="780" width="2.85546875" style="6" customWidth="1"/>
    <col min="781" max="781" width="40.140625" style="6" customWidth="1"/>
    <col min="782" max="785" width="12.140625" style="6" customWidth="1"/>
    <col min="786" max="786" width="11.28515625" style="6" customWidth="1"/>
    <col min="787" max="787" width="9.140625" style="6"/>
    <col min="788" max="788" width="0" style="6" hidden="1" customWidth="1"/>
    <col min="789" max="790" width="9.140625" style="6"/>
    <col min="791" max="794" width="12.85546875" style="6" bestFit="1" customWidth="1"/>
    <col min="795" max="795" width="12.5703125" style="6" customWidth="1"/>
    <col min="796" max="796" width="2.28515625" style="6" customWidth="1"/>
    <col min="797" max="797" width="3" style="6" customWidth="1"/>
    <col min="798" max="798" width="4" style="6" customWidth="1"/>
    <col min="799" max="800" width="9.140625" style="6"/>
    <col min="801" max="802" width="12.85546875" style="6" bestFit="1" customWidth="1"/>
    <col min="803" max="1034" width="9.140625" style="6"/>
    <col min="1035" max="1035" width="7.42578125" style="6" customWidth="1"/>
    <col min="1036" max="1036" width="2.85546875" style="6" customWidth="1"/>
    <col min="1037" max="1037" width="40.140625" style="6" customWidth="1"/>
    <col min="1038" max="1041" width="12.140625" style="6" customWidth="1"/>
    <col min="1042" max="1042" width="11.28515625" style="6" customWidth="1"/>
    <col min="1043" max="1043" width="9.140625" style="6"/>
    <col min="1044" max="1044" width="0" style="6" hidden="1" customWidth="1"/>
    <col min="1045" max="1046" width="9.140625" style="6"/>
    <col min="1047" max="1050" width="12.85546875" style="6" bestFit="1" customWidth="1"/>
    <col min="1051" max="1051" width="12.5703125" style="6" customWidth="1"/>
    <col min="1052" max="1052" width="2.28515625" style="6" customWidth="1"/>
    <col min="1053" max="1053" width="3" style="6" customWidth="1"/>
    <col min="1054" max="1054" width="4" style="6" customWidth="1"/>
    <col min="1055" max="1056" width="9.140625" style="6"/>
    <col min="1057" max="1058" width="12.85546875" style="6" bestFit="1" customWidth="1"/>
    <col min="1059" max="1290" width="9.140625" style="6"/>
    <col min="1291" max="1291" width="7.42578125" style="6" customWidth="1"/>
    <col min="1292" max="1292" width="2.85546875" style="6" customWidth="1"/>
    <col min="1293" max="1293" width="40.140625" style="6" customWidth="1"/>
    <col min="1294" max="1297" width="12.140625" style="6" customWidth="1"/>
    <col min="1298" max="1298" width="11.28515625" style="6" customWidth="1"/>
    <col min="1299" max="1299" width="9.140625" style="6"/>
    <col min="1300" max="1300" width="0" style="6" hidden="1" customWidth="1"/>
    <col min="1301" max="1302" width="9.140625" style="6"/>
    <col min="1303" max="1306" width="12.85546875" style="6" bestFit="1" customWidth="1"/>
    <col min="1307" max="1307" width="12.5703125" style="6" customWidth="1"/>
    <col min="1308" max="1308" width="2.28515625" style="6" customWidth="1"/>
    <col min="1309" max="1309" width="3" style="6" customWidth="1"/>
    <col min="1310" max="1310" width="4" style="6" customWidth="1"/>
    <col min="1311" max="1312" width="9.140625" style="6"/>
    <col min="1313" max="1314" width="12.85546875" style="6" bestFit="1" customWidth="1"/>
    <col min="1315" max="1546" width="9.140625" style="6"/>
    <col min="1547" max="1547" width="7.42578125" style="6" customWidth="1"/>
    <col min="1548" max="1548" width="2.85546875" style="6" customWidth="1"/>
    <col min="1549" max="1549" width="40.140625" style="6" customWidth="1"/>
    <col min="1550" max="1553" width="12.140625" style="6" customWidth="1"/>
    <col min="1554" max="1554" width="11.28515625" style="6" customWidth="1"/>
    <col min="1555" max="1555" width="9.140625" style="6"/>
    <col min="1556" max="1556" width="0" style="6" hidden="1" customWidth="1"/>
    <col min="1557" max="1558" width="9.140625" style="6"/>
    <col min="1559" max="1562" width="12.85546875" style="6" bestFit="1" customWidth="1"/>
    <col min="1563" max="1563" width="12.5703125" style="6" customWidth="1"/>
    <col min="1564" max="1564" width="2.28515625" style="6" customWidth="1"/>
    <col min="1565" max="1565" width="3" style="6" customWidth="1"/>
    <col min="1566" max="1566" width="4" style="6" customWidth="1"/>
    <col min="1567" max="1568" width="9.140625" style="6"/>
    <col min="1569" max="1570" width="12.85546875" style="6" bestFit="1" customWidth="1"/>
    <col min="1571" max="1802" width="9.140625" style="6"/>
    <col min="1803" max="1803" width="7.42578125" style="6" customWidth="1"/>
    <col min="1804" max="1804" width="2.85546875" style="6" customWidth="1"/>
    <col min="1805" max="1805" width="40.140625" style="6" customWidth="1"/>
    <col min="1806" max="1809" width="12.140625" style="6" customWidth="1"/>
    <col min="1810" max="1810" width="11.28515625" style="6" customWidth="1"/>
    <col min="1811" max="1811" width="9.140625" style="6"/>
    <col min="1812" max="1812" width="0" style="6" hidden="1" customWidth="1"/>
    <col min="1813" max="1814" width="9.140625" style="6"/>
    <col min="1815" max="1818" width="12.85546875" style="6" bestFit="1" customWidth="1"/>
    <col min="1819" max="1819" width="12.5703125" style="6" customWidth="1"/>
    <col min="1820" max="1820" width="2.28515625" style="6" customWidth="1"/>
    <col min="1821" max="1821" width="3" style="6" customWidth="1"/>
    <col min="1822" max="1822" width="4" style="6" customWidth="1"/>
    <col min="1823" max="1824" width="9.140625" style="6"/>
    <col min="1825" max="1826" width="12.85546875" style="6" bestFit="1" customWidth="1"/>
    <col min="1827" max="2058" width="9.140625" style="6"/>
    <col min="2059" max="2059" width="7.42578125" style="6" customWidth="1"/>
    <col min="2060" max="2060" width="2.85546875" style="6" customWidth="1"/>
    <col min="2061" max="2061" width="40.140625" style="6" customWidth="1"/>
    <col min="2062" max="2065" width="12.140625" style="6" customWidth="1"/>
    <col min="2066" max="2066" width="11.28515625" style="6" customWidth="1"/>
    <col min="2067" max="2067" width="9.140625" style="6"/>
    <col min="2068" max="2068" width="0" style="6" hidden="1" customWidth="1"/>
    <col min="2069" max="2070" width="9.140625" style="6"/>
    <col min="2071" max="2074" width="12.85546875" style="6" bestFit="1" customWidth="1"/>
    <col min="2075" max="2075" width="12.5703125" style="6" customWidth="1"/>
    <col min="2076" max="2076" width="2.28515625" style="6" customWidth="1"/>
    <col min="2077" max="2077" width="3" style="6" customWidth="1"/>
    <col min="2078" max="2078" width="4" style="6" customWidth="1"/>
    <col min="2079" max="2080" width="9.140625" style="6"/>
    <col min="2081" max="2082" width="12.85546875" style="6" bestFit="1" customWidth="1"/>
    <col min="2083" max="2314" width="9.140625" style="6"/>
    <col min="2315" max="2315" width="7.42578125" style="6" customWidth="1"/>
    <col min="2316" max="2316" width="2.85546875" style="6" customWidth="1"/>
    <col min="2317" max="2317" width="40.140625" style="6" customWidth="1"/>
    <col min="2318" max="2321" width="12.140625" style="6" customWidth="1"/>
    <col min="2322" max="2322" width="11.28515625" style="6" customWidth="1"/>
    <col min="2323" max="2323" width="9.140625" style="6"/>
    <col min="2324" max="2324" width="0" style="6" hidden="1" customWidth="1"/>
    <col min="2325" max="2326" width="9.140625" style="6"/>
    <col min="2327" max="2330" width="12.85546875" style="6" bestFit="1" customWidth="1"/>
    <col min="2331" max="2331" width="12.5703125" style="6" customWidth="1"/>
    <col min="2332" max="2332" width="2.28515625" style="6" customWidth="1"/>
    <col min="2333" max="2333" width="3" style="6" customWidth="1"/>
    <col min="2334" max="2334" width="4" style="6" customWidth="1"/>
    <col min="2335" max="2336" width="9.140625" style="6"/>
    <col min="2337" max="2338" width="12.85546875" style="6" bestFit="1" customWidth="1"/>
    <col min="2339" max="2570" width="9.140625" style="6"/>
    <col min="2571" max="2571" width="7.42578125" style="6" customWidth="1"/>
    <col min="2572" max="2572" width="2.85546875" style="6" customWidth="1"/>
    <col min="2573" max="2573" width="40.140625" style="6" customWidth="1"/>
    <col min="2574" max="2577" width="12.140625" style="6" customWidth="1"/>
    <col min="2578" max="2578" width="11.28515625" style="6" customWidth="1"/>
    <col min="2579" max="2579" width="9.140625" style="6"/>
    <col min="2580" max="2580" width="0" style="6" hidden="1" customWidth="1"/>
    <col min="2581" max="2582" width="9.140625" style="6"/>
    <col min="2583" max="2586" width="12.85546875" style="6" bestFit="1" customWidth="1"/>
    <col min="2587" max="2587" width="12.5703125" style="6" customWidth="1"/>
    <col min="2588" max="2588" width="2.28515625" style="6" customWidth="1"/>
    <col min="2589" max="2589" width="3" style="6" customWidth="1"/>
    <col min="2590" max="2590" width="4" style="6" customWidth="1"/>
    <col min="2591" max="2592" width="9.140625" style="6"/>
    <col min="2593" max="2594" width="12.85546875" style="6" bestFit="1" customWidth="1"/>
    <col min="2595" max="2826" width="9.140625" style="6"/>
    <col min="2827" max="2827" width="7.42578125" style="6" customWidth="1"/>
    <col min="2828" max="2828" width="2.85546875" style="6" customWidth="1"/>
    <col min="2829" max="2829" width="40.140625" style="6" customWidth="1"/>
    <col min="2830" max="2833" width="12.140625" style="6" customWidth="1"/>
    <col min="2834" max="2834" width="11.28515625" style="6" customWidth="1"/>
    <col min="2835" max="2835" width="9.140625" style="6"/>
    <col min="2836" max="2836" width="0" style="6" hidden="1" customWidth="1"/>
    <col min="2837" max="2838" width="9.140625" style="6"/>
    <col min="2839" max="2842" width="12.85546875" style="6" bestFit="1" customWidth="1"/>
    <col min="2843" max="2843" width="12.5703125" style="6" customWidth="1"/>
    <col min="2844" max="2844" width="2.28515625" style="6" customWidth="1"/>
    <col min="2845" max="2845" width="3" style="6" customWidth="1"/>
    <col min="2846" max="2846" width="4" style="6" customWidth="1"/>
    <col min="2847" max="2848" width="9.140625" style="6"/>
    <col min="2849" max="2850" width="12.85546875" style="6" bestFit="1" customWidth="1"/>
    <col min="2851" max="3082" width="9.140625" style="6"/>
    <col min="3083" max="3083" width="7.42578125" style="6" customWidth="1"/>
    <col min="3084" max="3084" width="2.85546875" style="6" customWidth="1"/>
    <col min="3085" max="3085" width="40.140625" style="6" customWidth="1"/>
    <col min="3086" max="3089" width="12.140625" style="6" customWidth="1"/>
    <col min="3090" max="3090" width="11.28515625" style="6" customWidth="1"/>
    <col min="3091" max="3091" width="9.140625" style="6"/>
    <col min="3092" max="3092" width="0" style="6" hidden="1" customWidth="1"/>
    <col min="3093" max="3094" width="9.140625" style="6"/>
    <col min="3095" max="3098" width="12.85546875" style="6" bestFit="1" customWidth="1"/>
    <col min="3099" max="3099" width="12.5703125" style="6" customWidth="1"/>
    <col min="3100" max="3100" width="2.28515625" style="6" customWidth="1"/>
    <col min="3101" max="3101" width="3" style="6" customWidth="1"/>
    <col min="3102" max="3102" width="4" style="6" customWidth="1"/>
    <col min="3103" max="3104" width="9.140625" style="6"/>
    <col min="3105" max="3106" width="12.85546875" style="6" bestFit="1" customWidth="1"/>
    <col min="3107" max="3338" width="9.140625" style="6"/>
    <col min="3339" max="3339" width="7.42578125" style="6" customWidth="1"/>
    <col min="3340" max="3340" width="2.85546875" style="6" customWidth="1"/>
    <col min="3341" max="3341" width="40.140625" style="6" customWidth="1"/>
    <col min="3342" max="3345" width="12.140625" style="6" customWidth="1"/>
    <col min="3346" max="3346" width="11.28515625" style="6" customWidth="1"/>
    <col min="3347" max="3347" width="9.140625" style="6"/>
    <col min="3348" max="3348" width="0" style="6" hidden="1" customWidth="1"/>
    <col min="3349" max="3350" width="9.140625" style="6"/>
    <col min="3351" max="3354" width="12.85546875" style="6" bestFit="1" customWidth="1"/>
    <col min="3355" max="3355" width="12.5703125" style="6" customWidth="1"/>
    <col min="3356" max="3356" width="2.28515625" style="6" customWidth="1"/>
    <col min="3357" max="3357" width="3" style="6" customWidth="1"/>
    <col min="3358" max="3358" width="4" style="6" customWidth="1"/>
    <col min="3359" max="3360" width="9.140625" style="6"/>
    <col min="3361" max="3362" width="12.85546875" style="6" bestFit="1" customWidth="1"/>
    <col min="3363" max="3594" width="9.140625" style="6"/>
    <col min="3595" max="3595" width="7.42578125" style="6" customWidth="1"/>
    <col min="3596" max="3596" width="2.85546875" style="6" customWidth="1"/>
    <col min="3597" max="3597" width="40.140625" style="6" customWidth="1"/>
    <col min="3598" max="3601" width="12.140625" style="6" customWidth="1"/>
    <col min="3602" max="3602" width="11.28515625" style="6" customWidth="1"/>
    <col min="3603" max="3603" width="9.140625" style="6"/>
    <col min="3604" max="3604" width="0" style="6" hidden="1" customWidth="1"/>
    <col min="3605" max="3606" width="9.140625" style="6"/>
    <col min="3607" max="3610" width="12.85546875" style="6" bestFit="1" customWidth="1"/>
    <col min="3611" max="3611" width="12.5703125" style="6" customWidth="1"/>
    <col min="3612" max="3612" width="2.28515625" style="6" customWidth="1"/>
    <col min="3613" max="3613" width="3" style="6" customWidth="1"/>
    <col min="3614" max="3614" width="4" style="6" customWidth="1"/>
    <col min="3615" max="3616" width="9.140625" style="6"/>
    <col min="3617" max="3618" width="12.85546875" style="6" bestFit="1" customWidth="1"/>
    <col min="3619" max="3850" width="9.140625" style="6"/>
    <col min="3851" max="3851" width="7.42578125" style="6" customWidth="1"/>
    <col min="3852" max="3852" width="2.85546875" style="6" customWidth="1"/>
    <col min="3853" max="3853" width="40.140625" style="6" customWidth="1"/>
    <col min="3854" max="3857" width="12.140625" style="6" customWidth="1"/>
    <col min="3858" max="3858" width="11.28515625" style="6" customWidth="1"/>
    <col min="3859" max="3859" width="9.140625" style="6"/>
    <col min="3860" max="3860" width="0" style="6" hidden="1" customWidth="1"/>
    <col min="3861" max="3862" width="9.140625" style="6"/>
    <col min="3863" max="3866" width="12.85546875" style="6" bestFit="1" customWidth="1"/>
    <col min="3867" max="3867" width="12.5703125" style="6" customWidth="1"/>
    <col min="3868" max="3868" width="2.28515625" style="6" customWidth="1"/>
    <col min="3869" max="3869" width="3" style="6" customWidth="1"/>
    <col min="3870" max="3870" width="4" style="6" customWidth="1"/>
    <col min="3871" max="3872" width="9.140625" style="6"/>
    <col min="3873" max="3874" width="12.85546875" style="6" bestFit="1" customWidth="1"/>
    <col min="3875" max="4106" width="9.140625" style="6"/>
    <col min="4107" max="4107" width="7.42578125" style="6" customWidth="1"/>
    <col min="4108" max="4108" width="2.85546875" style="6" customWidth="1"/>
    <col min="4109" max="4109" width="40.140625" style="6" customWidth="1"/>
    <col min="4110" max="4113" width="12.140625" style="6" customWidth="1"/>
    <col min="4114" max="4114" width="11.28515625" style="6" customWidth="1"/>
    <col min="4115" max="4115" width="9.140625" style="6"/>
    <col min="4116" max="4116" width="0" style="6" hidden="1" customWidth="1"/>
    <col min="4117" max="4118" width="9.140625" style="6"/>
    <col min="4119" max="4122" width="12.85546875" style="6" bestFit="1" customWidth="1"/>
    <col min="4123" max="4123" width="12.5703125" style="6" customWidth="1"/>
    <col min="4124" max="4124" width="2.28515625" style="6" customWidth="1"/>
    <col min="4125" max="4125" width="3" style="6" customWidth="1"/>
    <col min="4126" max="4126" width="4" style="6" customWidth="1"/>
    <col min="4127" max="4128" width="9.140625" style="6"/>
    <col min="4129" max="4130" width="12.85546875" style="6" bestFit="1" customWidth="1"/>
    <col min="4131" max="4362" width="9.140625" style="6"/>
    <col min="4363" max="4363" width="7.42578125" style="6" customWidth="1"/>
    <col min="4364" max="4364" width="2.85546875" style="6" customWidth="1"/>
    <col min="4365" max="4365" width="40.140625" style="6" customWidth="1"/>
    <col min="4366" max="4369" width="12.140625" style="6" customWidth="1"/>
    <col min="4370" max="4370" width="11.28515625" style="6" customWidth="1"/>
    <col min="4371" max="4371" width="9.140625" style="6"/>
    <col min="4372" max="4372" width="0" style="6" hidden="1" customWidth="1"/>
    <col min="4373" max="4374" width="9.140625" style="6"/>
    <col min="4375" max="4378" width="12.85546875" style="6" bestFit="1" customWidth="1"/>
    <col min="4379" max="4379" width="12.5703125" style="6" customWidth="1"/>
    <col min="4380" max="4380" width="2.28515625" style="6" customWidth="1"/>
    <col min="4381" max="4381" width="3" style="6" customWidth="1"/>
    <col min="4382" max="4382" width="4" style="6" customWidth="1"/>
    <col min="4383" max="4384" width="9.140625" style="6"/>
    <col min="4385" max="4386" width="12.85546875" style="6" bestFit="1" customWidth="1"/>
    <col min="4387" max="4618" width="9.140625" style="6"/>
    <col min="4619" max="4619" width="7.42578125" style="6" customWidth="1"/>
    <col min="4620" max="4620" width="2.85546875" style="6" customWidth="1"/>
    <col min="4621" max="4621" width="40.140625" style="6" customWidth="1"/>
    <col min="4622" max="4625" width="12.140625" style="6" customWidth="1"/>
    <col min="4626" max="4626" width="11.28515625" style="6" customWidth="1"/>
    <col min="4627" max="4627" width="9.140625" style="6"/>
    <col min="4628" max="4628" width="0" style="6" hidden="1" customWidth="1"/>
    <col min="4629" max="4630" width="9.140625" style="6"/>
    <col min="4631" max="4634" width="12.85546875" style="6" bestFit="1" customWidth="1"/>
    <col min="4635" max="4635" width="12.5703125" style="6" customWidth="1"/>
    <col min="4636" max="4636" width="2.28515625" style="6" customWidth="1"/>
    <col min="4637" max="4637" width="3" style="6" customWidth="1"/>
    <col min="4638" max="4638" width="4" style="6" customWidth="1"/>
    <col min="4639" max="4640" width="9.140625" style="6"/>
    <col min="4641" max="4642" width="12.85546875" style="6" bestFit="1" customWidth="1"/>
    <col min="4643" max="4874" width="9.140625" style="6"/>
    <col min="4875" max="4875" width="7.42578125" style="6" customWidth="1"/>
    <col min="4876" max="4876" width="2.85546875" style="6" customWidth="1"/>
    <col min="4877" max="4877" width="40.140625" style="6" customWidth="1"/>
    <col min="4878" max="4881" width="12.140625" style="6" customWidth="1"/>
    <col min="4882" max="4882" width="11.28515625" style="6" customWidth="1"/>
    <col min="4883" max="4883" width="9.140625" style="6"/>
    <col min="4884" max="4884" width="0" style="6" hidden="1" customWidth="1"/>
    <col min="4885" max="4886" width="9.140625" style="6"/>
    <col min="4887" max="4890" width="12.85546875" style="6" bestFit="1" customWidth="1"/>
    <col min="4891" max="4891" width="12.5703125" style="6" customWidth="1"/>
    <col min="4892" max="4892" width="2.28515625" style="6" customWidth="1"/>
    <col min="4893" max="4893" width="3" style="6" customWidth="1"/>
    <col min="4894" max="4894" width="4" style="6" customWidth="1"/>
    <col min="4895" max="4896" width="9.140625" style="6"/>
    <col min="4897" max="4898" width="12.85546875" style="6" bestFit="1" customWidth="1"/>
    <col min="4899" max="5130" width="9.140625" style="6"/>
    <col min="5131" max="5131" width="7.42578125" style="6" customWidth="1"/>
    <col min="5132" max="5132" width="2.85546875" style="6" customWidth="1"/>
    <col min="5133" max="5133" width="40.140625" style="6" customWidth="1"/>
    <col min="5134" max="5137" width="12.140625" style="6" customWidth="1"/>
    <col min="5138" max="5138" width="11.28515625" style="6" customWidth="1"/>
    <col min="5139" max="5139" width="9.140625" style="6"/>
    <col min="5140" max="5140" width="0" style="6" hidden="1" customWidth="1"/>
    <col min="5141" max="5142" width="9.140625" style="6"/>
    <col min="5143" max="5146" width="12.85546875" style="6" bestFit="1" customWidth="1"/>
    <col min="5147" max="5147" width="12.5703125" style="6" customWidth="1"/>
    <col min="5148" max="5148" width="2.28515625" style="6" customWidth="1"/>
    <col min="5149" max="5149" width="3" style="6" customWidth="1"/>
    <col min="5150" max="5150" width="4" style="6" customWidth="1"/>
    <col min="5151" max="5152" width="9.140625" style="6"/>
    <col min="5153" max="5154" width="12.85546875" style="6" bestFit="1" customWidth="1"/>
    <col min="5155" max="5386" width="9.140625" style="6"/>
    <col min="5387" max="5387" width="7.42578125" style="6" customWidth="1"/>
    <col min="5388" max="5388" width="2.85546875" style="6" customWidth="1"/>
    <col min="5389" max="5389" width="40.140625" style="6" customWidth="1"/>
    <col min="5390" max="5393" width="12.140625" style="6" customWidth="1"/>
    <col min="5394" max="5394" width="11.28515625" style="6" customWidth="1"/>
    <col min="5395" max="5395" width="9.140625" style="6"/>
    <col min="5396" max="5396" width="0" style="6" hidden="1" customWidth="1"/>
    <col min="5397" max="5398" width="9.140625" style="6"/>
    <col min="5399" max="5402" width="12.85546875" style="6" bestFit="1" customWidth="1"/>
    <col min="5403" max="5403" width="12.5703125" style="6" customWidth="1"/>
    <col min="5404" max="5404" width="2.28515625" style="6" customWidth="1"/>
    <col min="5405" max="5405" width="3" style="6" customWidth="1"/>
    <col min="5406" max="5406" width="4" style="6" customWidth="1"/>
    <col min="5407" max="5408" width="9.140625" style="6"/>
    <col min="5409" max="5410" width="12.85546875" style="6" bestFit="1" customWidth="1"/>
    <col min="5411" max="5642" width="9.140625" style="6"/>
    <col min="5643" max="5643" width="7.42578125" style="6" customWidth="1"/>
    <col min="5644" max="5644" width="2.85546875" style="6" customWidth="1"/>
    <col min="5645" max="5645" width="40.140625" style="6" customWidth="1"/>
    <col min="5646" max="5649" width="12.140625" style="6" customWidth="1"/>
    <col min="5650" max="5650" width="11.28515625" style="6" customWidth="1"/>
    <col min="5651" max="5651" width="9.140625" style="6"/>
    <col min="5652" max="5652" width="0" style="6" hidden="1" customWidth="1"/>
    <col min="5653" max="5654" width="9.140625" style="6"/>
    <col min="5655" max="5658" width="12.85546875" style="6" bestFit="1" customWidth="1"/>
    <col min="5659" max="5659" width="12.5703125" style="6" customWidth="1"/>
    <col min="5660" max="5660" width="2.28515625" style="6" customWidth="1"/>
    <col min="5661" max="5661" width="3" style="6" customWidth="1"/>
    <col min="5662" max="5662" width="4" style="6" customWidth="1"/>
    <col min="5663" max="5664" width="9.140625" style="6"/>
    <col min="5665" max="5666" width="12.85546875" style="6" bestFit="1" customWidth="1"/>
    <col min="5667" max="5898" width="9.140625" style="6"/>
    <col min="5899" max="5899" width="7.42578125" style="6" customWidth="1"/>
    <col min="5900" max="5900" width="2.85546875" style="6" customWidth="1"/>
    <col min="5901" max="5901" width="40.140625" style="6" customWidth="1"/>
    <col min="5902" max="5905" width="12.140625" style="6" customWidth="1"/>
    <col min="5906" max="5906" width="11.28515625" style="6" customWidth="1"/>
    <col min="5907" max="5907" width="9.140625" style="6"/>
    <col min="5908" max="5908" width="0" style="6" hidden="1" customWidth="1"/>
    <col min="5909" max="5910" width="9.140625" style="6"/>
    <col min="5911" max="5914" width="12.85546875" style="6" bestFit="1" customWidth="1"/>
    <col min="5915" max="5915" width="12.5703125" style="6" customWidth="1"/>
    <col min="5916" max="5916" width="2.28515625" style="6" customWidth="1"/>
    <col min="5917" max="5917" width="3" style="6" customWidth="1"/>
    <col min="5918" max="5918" width="4" style="6" customWidth="1"/>
    <col min="5919" max="5920" width="9.140625" style="6"/>
    <col min="5921" max="5922" width="12.85546875" style="6" bestFit="1" customWidth="1"/>
    <col min="5923" max="6154" width="9.140625" style="6"/>
    <col min="6155" max="6155" width="7.42578125" style="6" customWidth="1"/>
    <col min="6156" max="6156" width="2.85546875" style="6" customWidth="1"/>
    <col min="6157" max="6157" width="40.140625" style="6" customWidth="1"/>
    <col min="6158" max="6161" width="12.140625" style="6" customWidth="1"/>
    <col min="6162" max="6162" width="11.28515625" style="6" customWidth="1"/>
    <col min="6163" max="6163" width="9.140625" style="6"/>
    <col min="6164" max="6164" width="0" style="6" hidden="1" customWidth="1"/>
    <col min="6165" max="6166" width="9.140625" style="6"/>
    <col min="6167" max="6170" width="12.85546875" style="6" bestFit="1" customWidth="1"/>
    <col min="6171" max="6171" width="12.5703125" style="6" customWidth="1"/>
    <col min="6172" max="6172" width="2.28515625" style="6" customWidth="1"/>
    <col min="6173" max="6173" width="3" style="6" customWidth="1"/>
    <col min="6174" max="6174" width="4" style="6" customWidth="1"/>
    <col min="6175" max="6176" width="9.140625" style="6"/>
    <col min="6177" max="6178" width="12.85546875" style="6" bestFit="1" customWidth="1"/>
    <col min="6179" max="6410" width="9.140625" style="6"/>
    <col min="6411" max="6411" width="7.42578125" style="6" customWidth="1"/>
    <col min="6412" max="6412" width="2.85546875" style="6" customWidth="1"/>
    <col min="6413" max="6413" width="40.140625" style="6" customWidth="1"/>
    <col min="6414" max="6417" width="12.140625" style="6" customWidth="1"/>
    <col min="6418" max="6418" width="11.28515625" style="6" customWidth="1"/>
    <col min="6419" max="6419" width="9.140625" style="6"/>
    <col min="6420" max="6420" width="0" style="6" hidden="1" customWidth="1"/>
    <col min="6421" max="6422" width="9.140625" style="6"/>
    <col min="6423" max="6426" width="12.85546875" style="6" bestFit="1" customWidth="1"/>
    <col min="6427" max="6427" width="12.5703125" style="6" customWidth="1"/>
    <col min="6428" max="6428" width="2.28515625" style="6" customWidth="1"/>
    <col min="6429" max="6429" width="3" style="6" customWidth="1"/>
    <col min="6430" max="6430" width="4" style="6" customWidth="1"/>
    <col min="6431" max="6432" width="9.140625" style="6"/>
    <col min="6433" max="6434" width="12.85546875" style="6" bestFit="1" customWidth="1"/>
    <col min="6435" max="6666" width="9.140625" style="6"/>
    <col min="6667" max="6667" width="7.42578125" style="6" customWidth="1"/>
    <col min="6668" max="6668" width="2.85546875" style="6" customWidth="1"/>
    <col min="6669" max="6669" width="40.140625" style="6" customWidth="1"/>
    <col min="6670" max="6673" width="12.140625" style="6" customWidth="1"/>
    <col min="6674" max="6674" width="11.28515625" style="6" customWidth="1"/>
    <col min="6675" max="6675" width="9.140625" style="6"/>
    <col min="6676" max="6676" width="0" style="6" hidden="1" customWidth="1"/>
    <col min="6677" max="6678" width="9.140625" style="6"/>
    <col min="6679" max="6682" width="12.85546875" style="6" bestFit="1" customWidth="1"/>
    <col min="6683" max="6683" width="12.5703125" style="6" customWidth="1"/>
    <col min="6684" max="6684" width="2.28515625" style="6" customWidth="1"/>
    <col min="6685" max="6685" width="3" style="6" customWidth="1"/>
    <col min="6686" max="6686" width="4" style="6" customWidth="1"/>
    <col min="6687" max="6688" width="9.140625" style="6"/>
    <col min="6689" max="6690" width="12.85546875" style="6" bestFit="1" customWidth="1"/>
    <col min="6691" max="6922" width="9.140625" style="6"/>
    <col min="6923" max="6923" width="7.42578125" style="6" customWidth="1"/>
    <col min="6924" max="6924" width="2.85546875" style="6" customWidth="1"/>
    <col min="6925" max="6925" width="40.140625" style="6" customWidth="1"/>
    <col min="6926" max="6929" width="12.140625" style="6" customWidth="1"/>
    <col min="6930" max="6930" width="11.28515625" style="6" customWidth="1"/>
    <col min="6931" max="6931" width="9.140625" style="6"/>
    <col min="6932" max="6932" width="0" style="6" hidden="1" customWidth="1"/>
    <col min="6933" max="6934" width="9.140625" style="6"/>
    <col min="6935" max="6938" width="12.85546875" style="6" bestFit="1" customWidth="1"/>
    <col min="6939" max="6939" width="12.5703125" style="6" customWidth="1"/>
    <col min="6940" max="6940" width="2.28515625" style="6" customWidth="1"/>
    <col min="6941" max="6941" width="3" style="6" customWidth="1"/>
    <col min="6942" max="6942" width="4" style="6" customWidth="1"/>
    <col min="6943" max="6944" width="9.140625" style="6"/>
    <col min="6945" max="6946" width="12.85546875" style="6" bestFit="1" customWidth="1"/>
    <col min="6947" max="7178" width="9.140625" style="6"/>
    <col min="7179" max="7179" width="7.42578125" style="6" customWidth="1"/>
    <col min="7180" max="7180" width="2.85546875" style="6" customWidth="1"/>
    <col min="7181" max="7181" width="40.140625" style="6" customWidth="1"/>
    <col min="7182" max="7185" width="12.140625" style="6" customWidth="1"/>
    <col min="7186" max="7186" width="11.28515625" style="6" customWidth="1"/>
    <col min="7187" max="7187" width="9.140625" style="6"/>
    <col min="7188" max="7188" width="0" style="6" hidden="1" customWidth="1"/>
    <col min="7189" max="7190" width="9.140625" style="6"/>
    <col min="7191" max="7194" width="12.85546875" style="6" bestFit="1" customWidth="1"/>
    <col min="7195" max="7195" width="12.5703125" style="6" customWidth="1"/>
    <col min="7196" max="7196" width="2.28515625" style="6" customWidth="1"/>
    <col min="7197" max="7197" width="3" style="6" customWidth="1"/>
    <col min="7198" max="7198" width="4" style="6" customWidth="1"/>
    <col min="7199" max="7200" width="9.140625" style="6"/>
    <col min="7201" max="7202" width="12.85546875" style="6" bestFit="1" customWidth="1"/>
    <col min="7203" max="7434" width="9.140625" style="6"/>
    <col min="7435" max="7435" width="7.42578125" style="6" customWidth="1"/>
    <col min="7436" max="7436" width="2.85546875" style="6" customWidth="1"/>
    <col min="7437" max="7437" width="40.140625" style="6" customWidth="1"/>
    <col min="7438" max="7441" width="12.140625" style="6" customWidth="1"/>
    <col min="7442" max="7442" width="11.28515625" style="6" customWidth="1"/>
    <col min="7443" max="7443" width="9.140625" style="6"/>
    <col min="7444" max="7444" width="0" style="6" hidden="1" customWidth="1"/>
    <col min="7445" max="7446" width="9.140625" style="6"/>
    <col min="7447" max="7450" width="12.85546875" style="6" bestFit="1" customWidth="1"/>
    <col min="7451" max="7451" width="12.5703125" style="6" customWidth="1"/>
    <col min="7452" max="7452" width="2.28515625" style="6" customWidth="1"/>
    <col min="7453" max="7453" width="3" style="6" customWidth="1"/>
    <col min="7454" max="7454" width="4" style="6" customWidth="1"/>
    <col min="7455" max="7456" width="9.140625" style="6"/>
    <col min="7457" max="7458" width="12.85546875" style="6" bestFit="1" customWidth="1"/>
    <col min="7459" max="7690" width="9.140625" style="6"/>
    <col min="7691" max="7691" width="7.42578125" style="6" customWidth="1"/>
    <col min="7692" max="7692" width="2.85546875" style="6" customWidth="1"/>
    <col min="7693" max="7693" width="40.140625" style="6" customWidth="1"/>
    <col min="7694" max="7697" width="12.140625" style="6" customWidth="1"/>
    <col min="7698" max="7698" width="11.28515625" style="6" customWidth="1"/>
    <col min="7699" max="7699" width="9.140625" style="6"/>
    <col min="7700" max="7700" width="0" style="6" hidden="1" customWidth="1"/>
    <col min="7701" max="7702" width="9.140625" style="6"/>
    <col min="7703" max="7706" width="12.85546875" style="6" bestFit="1" customWidth="1"/>
    <col min="7707" max="7707" width="12.5703125" style="6" customWidth="1"/>
    <col min="7708" max="7708" width="2.28515625" style="6" customWidth="1"/>
    <col min="7709" max="7709" width="3" style="6" customWidth="1"/>
    <col min="7710" max="7710" width="4" style="6" customWidth="1"/>
    <col min="7711" max="7712" width="9.140625" style="6"/>
    <col min="7713" max="7714" width="12.85546875" style="6" bestFit="1" customWidth="1"/>
    <col min="7715" max="7946" width="9.140625" style="6"/>
    <col min="7947" max="7947" width="7.42578125" style="6" customWidth="1"/>
    <col min="7948" max="7948" width="2.85546875" style="6" customWidth="1"/>
    <col min="7949" max="7949" width="40.140625" style="6" customWidth="1"/>
    <col min="7950" max="7953" width="12.140625" style="6" customWidth="1"/>
    <col min="7954" max="7954" width="11.28515625" style="6" customWidth="1"/>
    <col min="7955" max="7955" width="9.140625" style="6"/>
    <col min="7956" max="7956" width="0" style="6" hidden="1" customWidth="1"/>
    <col min="7957" max="7958" width="9.140625" style="6"/>
    <col min="7959" max="7962" width="12.85546875" style="6" bestFit="1" customWidth="1"/>
    <col min="7963" max="7963" width="12.5703125" style="6" customWidth="1"/>
    <col min="7964" max="7964" width="2.28515625" style="6" customWidth="1"/>
    <col min="7965" max="7965" width="3" style="6" customWidth="1"/>
    <col min="7966" max="7966" width="4" style="6" customWidth="1"/>
    <col min="7967" max="7968" width="9.140625" style="6"/>
    <col min="7969" max="7970" width="12.85546875" style="6" bestFit="1" customWidth="1"/>
    <col min="7971" max="8202" width="9.140625" style="6"/>
    <col min="8203" max="8203" width="7.42578125" style="6" customWidth="1"/>
    <col min="8204" max="8204" width="2.85546875" style="6" customWidth="1"/>
    <col min="8205" max="8205" width="40.140625" style="6" customWidth="1"/>
    <col min="8206" max="8209" width="12.140625" style="6" customWidth="1"/>
    <col min="8210" max="8210" width="11.28515625" style="6" customWidth="1"/>
    <col min="8211" max="8211" width="9.140625" style="6"/>
    <col min="8212" max="8212" width="0" style="6" hidden="1" customWidth="1"/>
    <col min="8213" max="8214" width="9.140625" style="6"/>
    <col min="8215" max="8218" width="12.85546875" style="6" bestFit="1" customWidth="1"/>
    <col min="8219" max="8219" width="12.5703125" style="6" customWidth="1"/>
    <col min="8220" max="8220" width="2.28515625" style="6" customWidth="1"/>
    <col min="8221" max="8221" width="3" style="6" customWidth="1"/>
    <col min="8222" max="8222" width="4" style="6" customWidth="1"/>
    <col min="8223" max="8224" width="9.140625" style="6"/>
    <col min="8225" max="8226" width="12.85546875" style="6" bestFit="1" customWidth="1"/>
    <col min="8227" max="8458" width="9.140625" style="6"/>
    <col min="8459" max="8459" width="7.42578125" style="6" customWidth="1"/>
    <col min="8460" max="8460" width="2.85546875" style="6" customWidth="1"/>
    <col min="8461" max="8461" width="40.140625" style="6" customWidth="1"/>
    <col min="8462" max="8465" width="12.140625" style="6" customWidth="1"/>
    <col min="8466" max="8466" width="11.28515625" style="6" customWidth="1"/>
    <col min="8467" max="8467" width="9.140625" style="6"/>
    <col min="8468" max="8468" width="0" style="6" hidden="1" customWidth="1"/>
    <col min="8469" max="8470" width="9.140625" style="6"/>
    <col min="8471" max="8474" width="12.85546875" style="6" bestFit="1" customWidth="1"/>
    <col min="8475" max="8475" width="12.5703125" style="6" customWidth="1"/>
    <col min="8476" max="8476" width="2.28515625" style="6" customWidth="1"/>
    <col min="8477" max="8477" width="3" style="6" customWidth="1"/>
    <col min="8478" max="8478" width="4" style="6" customWidth="1"/>
    <col min="8479" max="8480" width="9.140625" style="6"/>
    <col min="8481" max="8482" width="12.85546875" style="6" bestFit="1" customWidth="1"/>
    <col min="8483" max="8714" width="9.140625" style="6"/>
    <col min="8715" max="8715" width="7.42578125" style="6" customWidth="1"/>
    <col min="8716" max="8716" width="2.85546875" style="6" customWidth="1"/>
    <col min="8717" max="8717" width="40.140625" style="6" customWidth="1"/>
    <col min="8718" max="8721" width="12.140625" style="6" customWidth="1"/>
    <col min="8722" max="8722" width="11.28515625" style="6" customWidth="1"/>
    <col min="8723" max="8723" width="9.140625" style="6"/>
    <col min="8724" max="8724" width="0" style="6" hidden="1" customWidth="1"/>
    <col min="8725" max="8726" width="9.140625" style="6"/>
    <col min="8727" max="8730" width="12.85546875" style="6" bestFit="1" customWidth="1"/>
    <col min="8731" max="8731" width="12.5703125" style="6" customWidth="1"/>
    <col min="8732" max="8732" width="2.28515625" style="6" customWidth="1"/>
    <col min="8733" max="8733" width="3" style="6" customWidth="1"/>
    <col min="8734" max="8734" width="4" style="6" customWidth="1"/>
    <col min="8735" max="8736" width="9.140625" style="6"/>
    <col min="8737" max="8738" width="12.85546875" style="6" bestFit="1" customWidth="1"/>
    <col min="8739" max="8970" width="9.140625" style="6"/>
    <col min="8971" max="8971" width="7.42578125" style="6" customWidth="1"/>
    <col min="8972" max="8972" width="2.85546875" style="6" customWidth="1"/>
    <col min="8973" max="8973" width="40.140625" style="6" customWidth="1"/>
    <col min="8974" max="8977" width="12.140625" style="6" customWidth="1"/>
    <col min="8978" max="8978" width="11.28515625" style="6" customWidth="1"/>
    <col min="8979" max="8979" width="9.140625" style="6"/>
    <col min="8980" max="8980" width="0" style="6" hidden="1" customWidth="1"/>
    <col min="8981" max="8982" width="9.140625" style="6"/>
    <col min="8983" max="8986" width="12.85546875" style="6" bestFit="1" customWidth="1"/>
    <col min="8987" max="8987" width="12.5703125" style="6" customWidth="1"/>
    <col min="8988" max="8988" width="2.28515625" style="6" customWidth="1"/>
    <col min="8989" max="8989" width="3" style="6" customWidth="1"/>
    <col min="8990" max="8990" width="4" style="6" customWidth="1"/>
    <col min="8991" max="8992" width="9.140625" style="6"/>
    <col min="8993" max="8994" width="12.85546875" style="6" bestFit="1" customWidth="1"/>
    <col min="8995" max="9226" width="9.140625" style="6"/>
    <col min="9227" max="9227" width="7.42578125" style="6" customWidth="1"/>
    <col min="9228" max="9228" width="2.85546875" style="6" customWidth="1"/>
    <col min="9229" max="9229" width="40.140625" style="6" customWidth="1"/>
    <col min="9230" max="9233" width="12.140625" style="6" customWidth="1"/>
    <col min="9234" max="9234" width="11.28515625" style="6" customWidth="1"/>
    <col min="9235" max="9235" width="9.140625" style="6"/>
    <col min="9236" max="9236" width="0" style="6" hidden="1" customWidth="1"/>
    <col min="9237" max="9238" width="9.140625" style="6"/>
    <col min="9239" max="9242" width="12.85546875" style="6" bestFit="1" customWidth="1"/>
    <col min="9243" max="9243" width="12.5703125" style="6" customWidth="1"/>
    <col min="9244" max="9244" width="2.28515625" style="6" customWidth="1"/>
    <col min="9245" max="9245" width="3" style="6" customWidth="1"/>
    <col min="9246" max="9246" width="4" style="6" customWidth="1"/>
    <col min="9247" max="9248" width="9.140625" style="6"/>
    <col min="9249" max="9250" width="12.85546875" style="6" bestFit="1" customWidth="1"/>
    <col min="9251" max="9482" width="9.140625" style="6"/>
    <col min="9483" max="9483" width="7.42578125" style="6" customWidth="1"/>
    <col min="9484" max="9484" width="2.85546875" style="6" customWidth="1"/>
    <col min="9485" max="9485" width="40.140625" style="6" customWidth="1"/>
    <col min="9486" max="9489" width="12.140625" style="6" customWidth="1"/>
    <col min="9490" max="9490" width="11.28515625" style="6" customWidth="1"/>
    <col min="9491" max="9491" width="9.140625" style="6"/>
    <col min="9492" max="9492" width="0" style="6" hidden="1" customWidth="1"/>
    <col min="9493" max="9494" width="9.140625" style="6"/>
    <col min="9495" max="9498" width="12.85546875" style="6" bestFit="1" customWidth="1"/>
    <col min="9499" max="9499" width="12.5703125" style="6" customWidth="1"/>
    <col min="9500" max="9500" width="2.28515625" style="6" customWidth="1"/>
    <col min="9501" max="9501" width="3" style="6" customWidth="1"/>
    <col min="9502" max="9502" width="4" style="6" customWidth="1"/>
    <col min="9503" max="9504" width="9.140625" style="6"/>
    <col min="9505" max="9506" width="12.85546875" style="6" bestFit="1" customWidth="1"/>
    <col min="9507" max="9738" width="9.140625" style="6"/>
    <col min="9739" max="9739" width="7.42578125" style="6" customWidth="1"/>
    <col min="9740" max="9740" width="2.85546875" style="6" customWidth="1"/>
    <col min="9741" max="9741" width="40.140625" style="6" customWidth="1"/>
    <col min="9742" max="9745" width="12.140625" style="6" customWidth="1"/>
    <col min="9746" max="9746" width="11.28515625" style="6" customWidth="1"/>
    <col min="9747" max="9747" width="9.140625" style="6"/>
    <col min="9748" max="9748" width="0" style="6" hidden="1" customWidth="1"/>
    <col min="9749" max="9750" width="9.140625" style="6"/>
    <col min="9751" max="9754" width="12.85546875" style="6" bestFit="1" customWidth="1"/>
    <col min="9755" max="9755" width="12.5703125" style="6" customWidth="1"/>
    <col min="9756" max="9756" width="2.28515625" style="6" customWidth="1"/>
    <col min="9757" max="9757" width="3" style="6" customWidth="1"/>
    <col min="9758" max="9758" width="4" style="6" customWidth="1"/>
    <col min="9759" max="9760" width="9.140625" style="6"/>
    <col min="9761" max="9762" width="12.85546875" style="6" bestFit="1" customWidth="1"/>
    <col min="9763" max="9994" width="9.140625" style="6"/>
    <col min="9995" max="9995" width="7.42578125" style="6" customWidth="1"/>
    <col min="9996" max="9996" width="2.85546875" style="6" customWidth="1"/>
    <col min="9997" max="9997" width="40.140625" style="6" customWidth="1"/>
    <col min="9998" max="10001" width="12.140625" style="6" customWidth="1"/>
    <col min="10002" max="10002" width="11.28515625" style="6" customWidth="1"/>
    <col min="10003" max="10003" width="9.140625" style="6"/>
    <col min="10004" max="10004" width="0" style="6" hidden="1" customWidth="1"/>
    <col min="10005" max="10006" width="9.140625" style="6"/>
    <col min="10007" max="10010" width="12.85546875" style="6" bestFit="1" customWidth="1"/>
    <col min="10011" max="10011" width="12.5703125" style="6" customWidth="1"/>
    <col min="10012" max="10012" width="2.28515625" style="6" customWidth="1"/>
    <col min="10013" max="10013" width="3" style="6" customWidth="1"/>
    <col min="10014" max="10014" width="4" style="6" customWidth="1"/>
    <col min="10015" max="10016" width="9.140625" style="6"/>
    <col min="10017" max="10018" width="12.85546875" style="6" bestFit="1" customWidth="1"/>
    <col min="10019" max="10250" width="9.140625" style="6"/>
    <col min="10251" max="10251" width="7.42578125" style="6" customWidth="1"/>
    <col min="10252" max="10252" width="2.85546875" style="6" customWidth="1"/>
    <col min="10253" max="10253" width="40.140625" style="6" customWidth="1"/>
    <col min="10254" max="10257" width="12.140625" style="6" customWidth="1"/>
    <col min="10258" max="10258" width="11.28515625" style="6" customWidth="1"/>
    <col min="10259" max="10259" width="9.140625" style="6"/>
    <col min="10260" max="10260" width="0" style="6" hidden="1" customWidth="1"/>
    <col min="10261" max="10262" width="9.140625" style="6"/>
    <col min="10263" max="10266" width="12.85546875" style="6" bestFit="1" customWidth="1"/>
    <col min="10267" max="10267" width="12.5703125" style="6" customWidth="1"/>
    <col min="10268" max="10268" width="2.28515625" style="6" customWidth="1"/>
    <col min="10269" max="10269" width="3" style="6" customWidth="1"/>
    <col min="10270" max="10270" width="4" style="6" customWidth="1"/>
    <col min="10271" max="10272" width="9.140625" style="6"/>
    <col min="10273" max="10274" width="12.85546875" style="6" bestFit="1" customWidth="1"/>
    <col min="10275" max="10506" width="9.140625" style="6"/>
    <col min="10507" max="10507" width="7.42578125" style="6" customWidth="1"/>
    <col min="10508" max="10508" width="2.85546875" style="6" customWidth="1"/>
    <col min="10509" max="10509" width="40.140625" style="6" customWidth="1"/>
    <col min="10510" max="10513" width="12.140625" style="6" customWidth="1"/>
    <col min="10514" max="10514" width="11.28515625" style="6" customWidth="1"/>
    <col min="10515" max="10515" width="9.140625" style="6"/>
    <col min="10516" max="10516" width="0" style="6" hidden="1" customWidth="1"/>
    <col min="10517" max="10518" width="9.140625" style="6"/>
    <col min="10519" max="10522" width="12.85546875" style="6" bestFit="1" customWidth="1"/>
    <col min="10523" max="10523" width="12.5703125" style="6" customWidth="1"/>
    <col min="10524" max="10524" width="2.28515625" style="6" customWidth="1"/>
    <col min="10525" max="10525" width="3" style="6" customWidth="1"/>
    <col min="10526" max="10526" width="4" style="6" customWidth="1"/>
    <col min="10527" max="10528" width="9.140625" style="6"/>
    <col min="10529" max="10530" width="12.85546875" style="6" bestFit="1" customWidth="1"/>
    <col min="10531" max="10762" width="9.140625" style="6"/>
    <col min="10763" max="10763" width="7.42578125" style="6" customWidth="1"/>
    <col min="10764" max="10764" width="2.85546875" style="6" customWidth="1"/>
    <col min="10765" max="10765" width="40.140625" style="6" customWidth="1"/>
    <col min="10766" max="10769" width="12.140625" style="6" customWidth="1"/>
    <col min="10770" max="10770" width="11.28515625" style="6" customWidth="1"/>
    <col min="10771" max="10771" width="9.140625" style="6"/>
    <col min="10772" max="10772" width="0" style="6" hidden="1" customWidth="1"/>
    <col min="10773" max="10774" width="9.140625" style="6"/>
    <col min="10775" max="10778" width="12.85546875" style="6" bestFit="1" customWidth="1"/>
    <col min="10779" max="10779" width="12.5703125" style="6" customWidth="1"/>
    <col min="10780" max="10780" width="2.28515625" style="6" customWidth="1"/>
    <col min="10781" max="10781" width="3" style="6" customWidth="1"/>
    <col min="10782" max="10782" width="4" style="6" customWidth="1"/>
    <col min="10783" max="10784" width="9.140625" style="6"/>
    <col min="10785" max="10786" width="12.85546875" style="6" bestFit="1" customWidth="1"/>
    <col min="10787" max="11018" width="9.140625" style="6"/>
    <col min="11019" max="11019" width="7.42578125" style="6" customWidth="1"/>
    <col min="11020" max="11020" width="2.85546875" style="6" customWidth="1"/>
    <col min="11021" max="11021" width="40.140625" style="6" customWidth="1"/>
    <col min="11022" max="11025" width="12.140625" style="6" customWidth="1"/>
    <col min="11026" max="11026" width="11.28515625" style="6" customWidth="1"/>
    <col min="11027" max="11027" width="9.140625" style="6"/>
    <col min="11028" max="11028" width="0" style="6" hidden="1" customWidth="1"/>
    <col min="11029" max="11030" width="9.140625" style="6"/>
    <col min="11031" max="11034" width="12.85546875" style="6" bestFit="1" customWidth="1"/>
    <col min="11035" max="11035" width="12.5703125" style="6" customWidth="1"/>
    <col min="11036" max="11036" width="2.28515625" style="6" customWidth="1"/>
    <col min="11037" max="11037" width="3" style="6" customWidth="1"/>
    <col min="11038" max="11038" width="4" style="6" customWidth="1"/>
    <col min="11039" max="11040" width="9.140625" style="6"/>
    <col min="11041" max="11042" width="12.85546875" style="6" bestFit="1" customWidth="1"/>
    <col min="11043" max="11274" width="9.140625" style="6"/>
    <col min="11275" max="11275" width="7.42578125" style="6" customWidth="1"/>
    <col min="11276" max="11276" width="2.85546875" style="6" customWidth="1"/>
    <col min="11277" max="11277" width="40.140625" style="6" customWidth="1"/>
    <col min="11278" max="11281" width="12.140625" style="6" customWidth="1"/>
    <col min="11282" max="11282" width="11.28515625" style="6" customWidth="1"/>
    <col min="11283" max="11283" width="9.140625" style="6"/>
    <col min="11284" max="11284" width="0" style="6" hidden="1" customWidth="1"/>
    <col min="11285" max="11286" width="9.140625" style="6"/>
    <col min="11287" max="11290" width="12.85546875" style="6" bestFit="1" customWidth="1"/>
    <col min="11291" max="11291" width="12.5703125" style="6" customWidth="1"/>
    <col min="11292" max="11292" width="2.28515625" style="6" customWidth="1"/>
    <col min="11293" max="11293" width="3" style="6" customWidth="1"/>
    <col min="11294" max="11294" width="4" style="6" customWidth="1"/>
    <col min="11295" max="11296" width="9.140625" style="6"/>
    <col min="11297" max="11298" width="12.85546875" style="6" bestFit="1" customWidth="1"/>
    <col min="11299" max="11530" width="9.140625" style="6"/>
    <col min="11531" max="11531" width="7.42578125" style="6" customWidth="1"/>
    <col min="11532" max="11532" width="2.85546875" style="6" customWidth="1"/>
    <col min="11533" max="11533" width="40.140625" style="6" customWidth="1"/>
    <col min="11534" max="11537" width="12.140625" style="6" customWidth="1"/>
    <col min="11538" max="11538" width="11.28515625" style="6" customWidth="1"/>
    <col min="11539" max="11539" width="9.140625" style="6"/>
    <col min="11540" max="11540" width="0" style="6" hidden="1" customWidth="1"/>
    <col min="11541" max="11542" width="9.140625" style="6"/>
    <col min="11543" max="11546" width="12.85546875" style="6" bestFit="1" customWidth="1"/>
    <col min="11547" max="11547" width="12.5703125" style="6" customWidth="1"/>
    <col min="11548" max="11548" width="2.28515625" style="6" customWidth="1"/>
    <col min="11549" max="11549" width="3" style="6" customWidth="1"/>
    <col min="11550" max="11550" width="4" style="6" customWidth="1"/>
    <col min="11551" max="11552" width="9.140625" style="6"/>
    <col min="11553" max="11554" width="12.85546875" style="6" bestFit="1" customWidth="1"/>
    <col min="11555" max="11786" width="9.140625" style="6"/>
    <col min="11787" max="11787" width="7.42578125" style="6" customWidth="1"/>
    <col min="11788" max="11788" width="2.85546875" style="6" customWidth="1"/>
    <col min="11789" max="11789" width="40.140625" style="6" customWidth="1"/>
    <col min="11790" max="11793" width="12.140625" style="6" customWidth="1"/>
    <col min="11794" max="11794" width="11.28515625" style="6" customWidth="1"/>
    <col min="11795" max="11795" width="9.140625" style="6"/>
    <col min="11796" max="11796" width="0" style="6" hidden="1" customWidth="1"/>
    <col min="11797" max="11798" width="9.140625" style="6"/>
    <col min="11799" max="11802" width="12.85546875" style="6" bestFit="1" customWidth="1"/>
    <col min="11803" max="11803" width="12.5703125" style="6" customWidth="1"/>
    <col min="11804" max="11804" width="2.28515625" style="6" customWidth="1"/>
    <col min="11805" max="11805" width="3" style="6" customWidth="1"/>
    <col min="11806" max="11806" width="4" style="6" customWidth="1"/>
    <col min="11807" max="11808" width="9.140625" style="6"/>
    <col min="11809" max="11810" width="12.85546875" style="6" bestFit="1" customWidth="1"/>
    <col min="11811" max="12042" width="9.140625" style="6"/>
    <col min="12043" max="12043" width="7.42578125" style="6" customWidth="1"/>
    <col min="12044" max="12044" width="2.85546875" style="6" customWidth="1"/>
    <col min="12045" max="12045" width="40.140625" style="6" customWidth="1"/>
    <col min="12046" max="12049" width="12.140625" style="6" customWidth="1"/>
    <col min="12050" max="12050" width="11.28515625" style="6" customWidth="1"/>
    <col min="12051" max="12051" width="9.140625" style="6"/>
    <col min="12052" max="12052" width="0" style="6" hidden="1" customWidth="1"/>
    <col min="12053" max="12054" width="9.140625" style="6"/>
    <col min="12055" max="12058" width="12.85546875" style="6" bestFit="1" customWidth="1"/>
    <col min="12059" max="12059" width="12.5703125" style="6" customWidth="1"/>
    <col min="12060" max="12060" width="2.28515625" style="6" customWidth="1"/>
    <col min="12061" max="12061" width="3" style="6" customWidth="1"/>
    <col min="12062" max="12062" width="4" style="6" customWidth="1"/>
    <col min="12063" max="12064" width="9.140625" style="6"/>
    <col min="12065" max="12066" width="12.85546875" style="6" bestFit="1" customWidth="1"/>
    <col min="12067" max="12298" width="9.140625" style="6"/>
    <col min="12299" max="12299" width="7.42578125" style="6" customWidth="1"/>
    <col min="12300" max="12300" width="2.85546875" style="6" customWidth="1"/>
    <col min="12301" max="12301" width="40.140625" style="6" customWidth="1"/>
    <col min="12302" max="12305" width="12.140625" style="6" customWidth="1"/>
    <col min="12306" max="12306" width="11.28515625" style="6" customWidth="1"/>
    <col min="12307" max="12307" width="9.140625" style="6"/>
    <col min="12308" max="12308" width="0" style="6" hidden="1" customWidth="1"/>
    <col min="12309" max="12310" width="9.140625" style="6"/>
    <col min="12311" max="12314" width="12.85546875" style="6" bestFit="1" customWidth="1"/>
    <col min="12315" max="12315" width="12.5703125" style="6" customWidth="1"/>
    <col min="12316" max="12316" width="2.28515625" style="6" customWidth="1"/>
    <col min="12317" max="12317" width="3" style="6" customWidth="1"/>
    <col min="12318" max="12318" width="4" style="6" customWidth="1"/>
    <col min="12319" max="12320" width="9.140625" style="6"/>
    <col min="12321" max="12322" width="12.85546875" style="6" bestFit="1" customWidth="1"/>
    <col min="12323" max="12554" width="9.140625" style="6"/>
    <col min="12555" max="12555" width="7.42578125" style="6" customWidth="1"/>
    <col min="12556" max="12556" width="2.85546875" style="6" customWidth="1"/>
    <col min="12557" max="12557" width="40.140625" style="6" customWidth="1"/>
    <col min="12558" max="12561" width="12.140625" style="6" customWidth="1"/>
    <col min="12562" max="12562" width="11.28515625" style="6" customWidth="1"/>
    <col min="12563" max="12563" width="9.140625" style="6"/>
    <col min="12564" max="12564" width="0" style="6" hidden="1" customWidth="1"/>
    <col min="12565" max="12566" width="9.140625" style="6"/>
    <col min="12567" max="12570" width="12.85546875" style="6" bestFit="1" customWidth="1"/>
    <col min="12571" max="12571" width="12.5703125" style="6" customWidth="1"/>
    <col min="12572" max="12572" width="2.28515625" style="6" customWidth="1"/>
    <col min="12573" max="12573" width="3" style="6" customWidth="1"/>
    <col min="12574" max="12574" width="4" style="6" customWidth="1"/>
    <col min="12575" max="12576" width="9.140625" style="6"/>
    <col min="12577" max="12578" width="12.85546875" style="6" bestFit="1" customWidth="1"/>
    <col min="12579" max="12810" width="9.140625" style="6"/>
    <col min="12811" max="12811" width="7.42578125" style="6" customWidth="1"/>
    <col min="12812" max="12812" width="2.85546875" style="6" customWidth="1"/>
    <col min="12813" max="12813" width="40.140625" style="6" customWidth="1"/>
    <col min="12814" max="12817" width="12.140625" style="6" customWidth="1"/>
    <col min="12818" max="12818" width="11.28515625" style="6" customWidth="1"/>
    <col min="12819" max="12819" width="9.140625" style="6"/>
    <col min="12820" max="12820" width="0" style="6" hidden="1" customWidth="1"/>
    <col min="12821" max="12822" width="9.140625" style="6"/>
    <col min="12823" max="12826" width="12.85546875" style="6" bestFit="1" customWidth="1"/>
    <col min="12827" max="12827" width="12.5703125" style="6" customWidth="1"/>
    <col min="12828" max="12828" width="2.28515625" style="6" customWidth="1"/>
    <col min="12829" max="12829" width="3" style="6" customWidth="1"/>
    <col min="12830" max="12830" width="4" style="6" customWidth="1"/>
    <col min="12831" max="12832" width="9.140625" style="6"/>
    <col min="12833" max="12834" width="12.85546875" style="6" bestFit="1" customWidth="1"/>
    <col min="12835" max="13066" width="9.140625" style="6"/>
    <col min="13067" max="13067" width="7.42578125" style="6" customWidth="1"/>
    <col min="13068" max="13068" width="2.85546875" style="6" customWidth="1"/>
    <col min="13069" max="13069" width="40.140625" style="6" customWidth="1"/>
    <col min="13070" max="13073" width="12.140625" style="6" customWidth="1"/>
    <col min="13074" max="13074" width="11.28515625" style="6" customWidth="1"/>
    <col min="13075" max="13075" width="9.140625" style="6"/>
    <col min="13076" max="13076" width="0" style="6" hidden="1" customWidth="1"/>
    <col min="13077" max="13078" width="9.140625" style="6"/>
    <col min="13079" max="13082" width="12.85546875" style="6" bestFit="1" customWidth="1"/>
    <col min="13083" max="13083" width="12.5703125" style="6" customWidth="1"/>
    <col min="13084" max="13084" width="2.28515625" style="6" customWidth="1"/>
    <col min="13085" max="13085" width="3" style="6" customWidth="1"/>
    <col min="13086" max="13086" width="4" style="6" customWidth="1"/>
    <col min="13087" max="13088" width="9.140625" style="6"/>
    <col min="13089" max="13090" width="12.85546875" style="6" bestFit="1" customWidth="1"/>
    <col min="13091" max="13322" width="9.140625" style="6"/>
    <col min="13323" max="13323" width="7.42578125" style="6" customWidth="1"/>
    <col min="13324" max="13324" width="2.85546875" style="6" customWidth="1"/>
    <col min="13325" max="13325" width="40.140625" style="6" customWidth="1"/>
    <col min="13326" max="13329" width="12.140625" style="6" customWidth="1"/>
    <col min="13330" max="13330" width="11.28515625" style="6" customWidth="1"/>
    <col min="13331" max="13331" width="9.140625" style="6"/>
    <col min="13332" max="13332" width="0" style="6" hidden="1" customWidth="1"/>
    <col min="13333" max="13334" width="9.140625" style="6"/>
    <col min="13335" max="13338" width="12.85546875" style="6" bestFit="1" customWidth="1"/>
    <col min="13339" max="13339" width="12.5703125" style="6" customWidth="1"/>
    <col min="13340" max="13340" width="2.28515625" style="6" customWidth="1"/>
    <col min="13341" max="13341" width="3" style="6" customWidth="1"/>
    <col min="13342" max="13342" width="4" style="6" customWidth="1"/>
    <col min="13343" max="13344" width="9.140625" style="6"/>
    <col min="13345" max="13346" width="12.85546875" style="6" bestFit="1" customWidth="1"/>
    <col min="13347" max="13578" width="9.140625" style="6"/>
    <col min="13579" max="13579" width="7.42578125" style="6" customWidth="1"/>
    <col min="13580" max="13580" width="2.85546875" style="6" customWidth="1"/>
    <col min="13581" max="13581" width="40.140625" style="6" customWidth="1"/>
    <col min="13582" max="13585" width="12.140625" style="6" customWidth="1"/>
    <col min="13586" max="13586" width="11.28515625" style="6" customWidth="1"/>
    <col min="13587" max="13587" width="9.140625" style="6"/>
    <col min="13588" max="13588" width="0" style="6" hidden="1" customWidth="1"/>
    <col min="13589" max="13590" width="9.140625" style="6"/>
    <col min="13591" max="13594" width="12.85546875" style="6" bestFit="1" customWidth="1"/>
    <col min="13595" max="13595" width="12.5703125" style="6" customWidth="1"/>
    <col min="13596" max="13596" width="2.28515625" style="6" customWidth="1"/>
    <col min="13597" max="13597" width="3" style="6" customWidth="1"/>
    <col min="13598" max="13598" width="4" style="6" customWidth="1"/>
    <col min="13599" max="13600" width="9.140625" style="6"/>
    <col min="13601" max="13602" width="12.85546875" style="6" bestFit="1" customWidth="1"/>
    <col min="13603" max="13834" width="9.140625" style="6"/>
    <col min="13835" max="13835" width="7.42578125" style="6" customWidth="1"/>
    <col min="13836" max="13836" width="2.85546875" style="6" customWidth="1"/>
    <col min="13837" max="13837" width="40.140625" style="6" customWidth="1"/>
    <col min="13838" max="13841" width="12.140625" style="6" customWidth="1"/>
    <col min="13842" max="13842" width="11.28515625" style="6" customWidth="1"/>
    <col min="13843" max="13843" width="9.140625" style="6"/>
    <col min="13844" max="13844" width="0" style="6" hidden="1" customWidth="1"/>
    <col min="13845" max="13846" width="9.140625" style="6"/>
    <col min="13847" max="13850" width="12.85546875" style="6" bestFit="1" customWidth="1"/>
    <col min="13851" max="13851" width="12.5703125" style="6" customWidth="1"/>
    <col min="13852" max="13852" width="2.28515625" style="6" customWidth="1"/>
    <col min="13853" max="13853" width="3" style="6" customWidth="1"/>
    <col min="13854" max="13854" width="4" style="6" customWidth="1"/>
    <col min="13855" max="13856" width="9.140625" style="6"/>
    <col min="13857" max="13858" width="12.85546875" style="6" bestFit="1" customWidth="1"/>
    <col min="13859" max="14090" width="9.140625" style="6"/>
    <col min="14091" max="14091" width="7.42578125" style="6" customWidth="1"/>
    <col min="14092" max="14092" width="2.85546875" style="6" customWidth="1"/>
    <col min="14093" max="14093" width="40.140625" style="6" customWidth="1"/>
    <col min="14094" max="14097" width="12.140625" style="6" customWidth="1"/>
    <col min="14098" max="14098" width="11.28515625" style="6" customWidth="1"/>
    <col min="14099" max="14099" width="9.140625" style="6"/>
    <col min="14100" max="14100" width="0" style="6" hidden="1" customWidth="1"/>
    <col min="14101" max="14102" width="9.140625" style="6"/>
    <col min="14103" max="14106" width="12.85546875" style="6" bestFit="1" customWidth="1"/>
    <col min="14107" max="14107" width="12.5703125" style="6" customWidth="1"/>
    <col min="14108" max="14108" width="2.28515625" style="6" customWidth="1"/>
    <col min="14109" max="14109" width="3" style="6" customWidth="1"/>
    <col min="14110" max="14110" width="4" style="6" customWidth="1"/>
    <col min="14111" max="14112" width="9.140625" style="6"/>
    <col min="14113" max="14114" width="12.85546875" style="6" bestFit="1" customWidth="1"/>
    <col min="14115" max="14346" width="9.140625" style="6"/>
    <col min="14347" max="14347" width="7.42578125" style="6" customWidth="1"/>
    <col min="14348" max="14348" width="2.85546875" style="6" customWidth="1"/>
    <col min="14349" max="14349" width="40.140625" style="6" customWidth="1"/>
    <col min="14350" max="14353" width="12.140625" style="6" customWidth="1"/>
    <col min="14354" max="14354" width="11.28515625" style="6" customWidth="1"/>
    <col min="14355" max="14355" width="9.140625" style="6"/>
    <col min="14356" max="14356" width="0" style="6" hidden="1" customWidth="1"/>
    <col min="14357" max="14358" width="9.140625" style="6"/>
    <col min="14359" max="14362" width="12.85546875" style="6" bestFit="1" customWidth="1"/>
    <col min="14363" max="14363" width="12.5703125" style="6" customWidth="1"/>
    <col min="14364" max="14364" width="2.28515625" style="6" customWidth="1"/>
    <col min="14365" max="14365" width="3" style="6" customWidth="1"/>
    <col min="14366" max="14366" width="4" style="6" customWidth="1"/>
    <col min="14367" max="14368" width="9.140625" style="6"/>
    <col min="14369" max="14370" width="12.85546875" style="6" bestFit="1" customWidth="1"/>
    <col min="14371" max="14602" width="9.140625" style="6"/>
    <col min="14603" max="14603" width="7.42578125" style="6" customWidth="1"/>
    <col min="14604" max="14604" width="2.85546875" style="6" customWidth="1"/>
    <col min="14605" max="14605" width="40.140625" style="6" customWidth="1"/>
    <col min="14606" max="14609" width="12.140625" style="6" customWidth="1"/>
    <col min="14610" max="14610" width="11.28515625" style="6" customWidth="1"/>
    <col min="14611" max="14611" width="9.140625" style="6"/>
    <col min="14612" max="14612" width="0" style="6" hidden="1" customWidth="1"/>
    <col min="14613" max="14614" width="9.140625" style="6"/>
    <col min="14615" max="14618" width="12.85546875" style="6" bestFit="1" customWidth="1"/>
    <col min="14619" max="14619" width="12.5703125" style="6" customWidth="1"/>
    <col min="14620" max="14620" width="2.28515625" style="6" customWidth="1"/>
    <col min="14621" max="14621" width="3" style="6" customWidth="1"/>
    <col min="14622" max="14622" width="4" style="6" customWidth="1"/>
    <col min="14623" max="14624" width="9.140625" style="6"/>
    <col min="14625" max="14626" width="12.85546875" style="6" bestFit="1" customWidth="1"/>
    <col min="14627" max="14858" width="9.140625" style="6"/>
    <col min="14859" max="14859" width="7.42578125" style="6" customWidth="1"/>
    <col min="14860" max="14860" width="2.85546875" style="6" customWidth="1"/>
    <col min="14861" max="14861" width="40.140625" style="6" customWidth="1"/>
    <col min="14862" max="14865" width="12.140625" style="6" customWidth="1"/>
    <col min="14866" max="14866" width="11.28515625" style="6" customWidth="1"/>
    <col min="14867" max="14867" width="9.140625" style="6"/>
    <col min="14868" max="14868" width="0" style="6" hidden="1" customWidth="1"/>
    <col min="14869" max="14870" width="9.140625" style="6"/>
    <col min="14871" max="14874" width="12.85546875" style="6" bestFit="1" customWidth="1"/>
    <col min="14875" max="14875" width="12.5703125" style="6" customWidth="1"/>
    <col min="14876" max="14876" width="2.28515625" style="6" customWidth="1"/>
    <col min="14877" max="14877" width="3" style="6" customWidth="1"/>
    <col min="14878" max="14878" width="4" style="6" customWidth="1"/>
    <col min="14879" max="14880" width="9.140625" style="6"/>
    <col min="14881" max="14882" width="12.85546875" style="6" bestFit="1" customWidth="1"/>
    <col min="14883" max="15114" width="9.140625" style="6"/>
    <col min="15115" max="15115" width="7.42578125" style="6" customWidth="1"/>
    <col min="15116" max="15116" width="2.85546875" style="6" customWidth="1"/>
    <col min="15117" max="15117" width="40.140625" style="6" customWidth="1"/>
    <col min="15118" max="15121" width="12.140625" style="6" customWidth="1"/>
    <col min="15122" max="15122" width="11.28515625" style="6" customWidth="1"/>
    <col min="15123" max="15123" width="9.140625" style="6"/>
    <col min="15124" max="15124" width="0" style="6" hidden="1" customWidth="1"/>
    <col min="15125" max="15126" width="9.140625" style="6"/>
    <col min="15127" max="15130" width="12.85546875" style="6" bestFit="1" customWidth="1"/>
    <col min="15131" max="15131" width="12.5703125" style="6" customWidth="1"/>
    <col min="15132" max="15132" width="2.28515625" style="6" customWidth="1"/>
    <col min="15133" max="15133" width="3" style="6" customWidth="1"/>
    <col min="15134" max="15134" width="4" style="6" customWidth="1"/>
    <col min="15135" max="15136" width="9.140625" style="6"/>
    <col min="15137" max="15138" width="12.85546875" style="6" bestFit="1" customWidth="1"/>
    <col min="15139" max="15370" width="9.140625" style="6"/>
    <col min="15371" max="15371" width="7.42578125" style="6" customWidth="1"/>
    <col min="15372" max="15372" width="2.85546875" style="6" customWidth="1"/>
    <col min="15373" max="15373" width="40.140625" style="6" customWidth="1"/>
    <col min="15374" max="15377" width="12.140625" style="6" customWidth="1"/>
    <col min="15378" max="15378" width="11.28515625" style="6" customWidth="1"/>
    <col min="15379" max="15379" width="9.140625" style="6"/>
    <col min="15380" max="15380" width="0" style="6" hidden="1" customWidth="1"/>
    <col min="15381" max="15382" width="9.140625" style="6"/>
    <col min="15383" max="15386" width="12.85546875" style="6" bestFit="1" customWidth="1"/>
    <col min="15387" max="15387" width="12.5703125" style="6" customWidth="1"/>
    <col min="15388" max="15388" width="2.28515625" style="6" customWidth="1"/>
    <col min="15389" max="15389" width="3" style="6" customWidth="1"/>
    <col min="15390" max="15390" width="4" style="6" customWidth="1"/>
    <col min="15391" max="15392" width="9.140625" style="6"/>
    <col min="15393" max="15394" width="12.85546875" style="6" bestFit="1" customWidth="1"/>
    <col min="15395" max="15626" width="9.140625" style="6"/>
    <col min="15627" max="15627" width="7.42578125" style="6" customWidth="1"/>
    <col min="15628" max="15628" width="2.85546875" style="6" customWidth="1"/>
    <col min="15629" max="15629" width="40.140625" style="6" customWidth="1"/>
    <col min="15630" max="15633" width="12.140625" style="6" customWidth="1"/>
    <col min="15634" max="15634" width="11.28515625" style="6" customWidth="1"/>
    <col min="15635" max="15635" width="9.140625" style="6"/>
    <col min="15636" max="15636" width="0" style="6" hidden="1" customWidth="1"/>
    <col min="15637" max="15638" width="9.140625" style="6"/>
    <col min="15639" max="15642" width="12.85546875" style="6" bestFit="1" customWidth="1"/>
    <col min="15643" max="15643" width="12.5703125" style="6" customWidth="1"/>
    <col min="15644" max="15644" width="2.28515625" style="6" customWidth="1"/>
    <col min="15645" max="15645" width="3" style="6" customWidth="1"/>
    <col min="15646" max="15646" width="4" style="6" customWidth="1"/>
    <col min="15647" max="15648" width="9.140625" style="6"/>
    <col min="15649" max="15650" width="12.85546875" style="6" bestFit="1" customWidth="1"/>
    <col min="15651" max="15882" width="9.140625" style="6"/>
    <col min="15883" max="15883" width="7.42578125" style="6" customWidth="1"/>
    <col min="15884" max="15884" width="2.85546875" style="6" customWidth="1"/>
    <col min="15885" max="15885" width="40.140625" style="6" customWidth="1"/>
    <col min="15886" max="15889" width="12.140625" style="6" customWidth="1"/>
    <col min="15890" max="15890" width="11.28515625" style="6" customWidth="1"/>
    <col min="15891" max="15891" width="9.140625" style="6"/>
    <col min="15892" max="15892" width="0" style="6" hidden="1" customWidth="1"/>
    <col min="15893" max="15894" width="9.140625" style="6"/>
    <col min="15895" max="15898" width="12.85546875" style="6" bestFit="1" customWidth="1"/>
    <col min="15899" max="15899" width="12.5703125" style="6" customWidth="1"/>
    <col min="15900" max="15900" width="2.28515625" style="6" customWidth="1"/>
    <col min="15901" max="15901" width="3" style="6" customWidth="1"/>
    <col min="15902" max="15902" width="4" style="6" customWidth="1"/>
    <col min="15903" max="15904" width="9.140625" style="6"/>
    <col min="15905" max="15906" width="12.85546875" style="6" bestFit="1" customWidth="1"/>
    <col min="15907" max="16138" width="9.140625" style="6"/>
    <col min="16139" max="16139" width="7.42578125" style="6" customWidth="1"/>
    <col min="16140" max="16140" width="2.85546875" style="6" customWidth="1"/>
    <col min="16141" max="16141" width="40.140625" style="6" customWidth="1"/>
    <col min="16142" max="16145" width="12.140625" style="6" customWidth="1"/>
    <col min="16146" max="16146" width="11.28515625" style="6" customWidth="1"/>
    <col min="16147" max="16147" width="9.140625" style="6"/>
    <col min="16148" max="16148" width="0" style="6" hidden="1" customWidth="1"/>
    <col min="16149" max="16150" width="9.140625" style="6"/>
    <col min="16151" max="16154" width="12.85546875" style="6" bestFit="1" customWidth="1"/>
    <col min="16155" max="16155" width="12.5703125" style="6" customWidth="1"/>
    <col min="16156" max="16156" width="2.28515625" style="6" customWidth="1"/>
    <col min="16157" max="16157" width="3" style="6" customWidth="1"/>
    <col min="16158" max="16158" width="4" style="6" customWidth="1"/>
    <col min="16159" max="16160" width="9.140625" style="6"/>
    <col min="16161" max="16162" width="12.85546875" style="6" bestFit="1" customWidth="1"/>
    <col min="16163" max="16384" width="9.140625" style="6"/>
  </cols>
  <sheetData>
    <row r="3" spans="2:34" x14ac:dyDescent="0.25">
      <c r="N3" s="7" t="s">
        <v>110</v>
      </c>
    </row>
    <row r="7" spans="2:34" ht="15.75" x14ac:dyDescent="0.25">
      <c r="B7" s="8">
        <v>8.02</v>
      </c>
      <c r="C7" s="154" t="s">
        <v>117</v>
      </c>
      <c r="D7" s="154"/>
      <c r="E7" s="154"/>
      <c r="F7" s="154"/>
      <c r="G7" s="154"/>
      <c r="H7" s="154"/>
      <c r="I7" s="154"/>
      <c r="J7" s="155"/>
      <c r="K7" s="155"/>
      <c r="L7" s="155"/>
      <c r="M7" s="155"/>
      <c r="N7" s="155"/>
      <c r="O7" s="155"/>
      <c r="P7" s="155"/>
      <c r="Q7" s="155"/>
    </row>
    <row r="8" spans="2:34" ht="15.75" customHeight="1" x14ac:dyDescent="0.25">
      <c r="B8" s="8"/>
      <c r="C8" s="85"/>
      <c r="D8" s="85"/>
      <c r="E8" s="85"/>
      <c r="F8" s="85"/>
      <c r="G8" s="85"/>
      <c r="H8" s="85"/>
      <c r="I8" s="85"/>
      <c r="T8" s="6" t="s">
        <v>20</v>
      </c>
      <c r="AE8" s="6" t="s">
        <v>20</v>
      </c>
    </row>
    <row r="9" spans="2:34" ht="17.25" customHeight="1" x14ac:dyDescent="0.25">
      <c r="C9" s="14"/>
      <c r="D9" s="156" t="s">
        <v>17</v>
      </c>
      <c r="E9" s="156"/>
      <c r="F9" s="100"/>
      <c r="G9" s="100"/>
      <c r="H9" s="100"/>
      <c r="J9" s="101"/>
      <c r="K9" s="101"/>
      <c r="L9" s="101"/>
      <c r="M9" s="101"/>
      <c r="N9" s="101"/>
      <c r="O9" s="101"/>
      <c r="P9" s="101"/>
      <c r="Q9" s="101" t="s">
        <v>21</v>
      </c>
      <c r="S9" s="6" t="s">
        <v>22</v>
      </c>
      <c r="T9" s="6" t="s">
        <v>23</v>
      </c>
      <c r="AE9" s="6" t="s">
        <v>24</v>
      </c>
    </row>
    <row r="10" spans="2:34" ht="23.25" customHeight="1" x14ac:dyDescent="0.25">
      <c r="C10" s="157" t="s">
        <v>25</v>
      </c>
      <c r="D10" s="157"/>
      <c r="E10" s="42">
        <v>2006</v>
      </c>
      <c r="F10" s="43">
        <v>2007</v>
      </c>
      <c r="G10" s="43">
        <v>2008</v>
      </c>
      <c r="H10" s="43">
        <v>2009</v>
      </c>
      <c r="I10" s="43">
        <v>2010</v>
      </c>
      <c r="J10" s="43">
        <v>2011</v>
      </c>
      <c r="K10" s="43">
        <v>2012</v>
      </c>
      <c r="L10" s="43">
        <v>2013</v>
      </c>
      <c r="M10" s="43">
        <v>2014</v>
      </c>
      <c r="N10" s="43">
        <v>2015</v>
      </c>
      <c r="O10" s="44">
        <v>2016</v>
      </c>
      <c r="P10" s="44">
        <v>2017</v>
      </c>
      <c r="Q10" s="44">
        <v>2018</v>
      </c>
    </row>
    <row r="11" spans="2:34" ht="16.5" customHeight="1" x14ac:dyDescent="0.25">
      <c r="C11" s="158" t="s">
        <v>26</v>
      </c>
      <c r="D11" s="158"/>
      <c r="E11" s="102">
        <f t="shared" ref="E11:J11" si="0">SUM(E12:E15)</f>
        <v>298941.7256603422</v>
      </c>
      <c r="F11" s="102">
        <f t="shared" si="0"/>
        <v>285861.06169309362</v>
      </c>
      <c r="G11" s="102">
        <f t="shared" si="0"/>
        <v>290799.4650405182</v>
      </c>
      <c r="H11" s="102">
        <f t="shared" si="0"/>
        <v>220291.89956108562</v>
      </c>
      <c r="I11" s="102">
        <f t="shared" si="0"/>
        <v>177712.22951831666</v>
      </c>
      <c r="J11" s="102">
        <f t="shared" si="0"/>
        <v>173715.48287814669</v>
      </c>
      <c r="K11" s="102">
        <f t="shared" ref="K11" si="1">SUM(K12:K15)</f>
        <v>177263.39488724401</v>
      </c>
      <c r="L11" s="102">
        <f>SUM(L12:L15)</f>
        <v>181595.33677513432</v>
      </c>
      <c r="M11" s="102">
        <f>SUM(M12:M15)</f>
        <v>186518.97928023472</v>
      </c>
      <c r="N11" s="102">
        <f t="shared" ref="N11" si="2">SUM(N12:N15)</f>
        <v>198200.18741549185</v>
      </c>
      <c r="O11" s="102">
        <f t="shared" ref="O11:Q11" si="3">SUM(O12:O15)</f>
        <v>207546.90000000002</v>
      </c>
      <c r="P11" s="102">
        <f t="shared" ref="P11" si="4">SUM(P12:P15)</f>
        <v>212511.9</v>
      </c>
      <c r="Q11" s="102">
        <f t="shared" si="3"/>
        <v>227218.80000000002</v>
      </c>
      <c r="S11" s="6" t="s">
        <v>27</v>
      </c>
      <c r="T11" s="6">
        <v>2006</v>
      </c>
      <c r="U11" s="6">
        <v>2007</v>
      </c>
      <c r="V11" s="6">
        <v>2008</v>
      </c>
      <c r="W11" s="6">
        <v>2009</v>
      </c>
      <c r="X11" s="6">
        <v>2010</v>
      </c>
      <c r="Y11" s="6">
        <v>2011</v>
      </c>
      <c r="Z11" s="6">
        <v>2012</v>
      </c>
      <c r="AA11" s="6">
        <v>2013</v>
      </c>
      <c r="AB11" s="6">
        <v>2014</v>
      </c>
      <c r="AC11" s="6">
        <v>2015</v>
      </c>
      <c r="AD11" s="6">
        <v>2016</v>
      </c>
      <c r="AE11" s="6">
        <v>2006</v>
      </c>
      <c r="AF11" s="6">
        <v>2007</v>
      </c>
      <c r="AG11" s="6">
        <v>2008</v>
      </c>
      <c r="AH11" s="6">
        <v>2009</v>
      </c>
    </row>
    <row r="12" spans="2:34" ht="13.15" customHeight="1" x14ac:dyDescent="0.25">
      <c r="C12" s="103"/>
      <c r="D12" s="19" t="s">
        <v>28</v>
      </c>
      <c r="E12" s="104">
        <v>10319.810350591051</v>
      </c>
      <c r="F12" s="104">
        <v>11004.491016348957</v>
      </c>
      <c r="G12" s="104">
        <v>11607.693589602181</v>
      </c>
      <c r="H12" s="104">
        <v>12793.930606572689</v>
      </c>
      <c r="I12" s="104">
        <v>12606.231780477869</v>
      </c>
      <c r="J12" s="104">
        <v>13064.315886713577</v>
      </c>
      <c r="K12" s="104">
        <v>13204.974924233135</v>
      </c>
      <c r="L12" s="104">
        <v>13433.801198504312</v>
      </c>
      <c r="M12" s="104">
        <v>14537.983218882626</v>
      </c>
      <c r="N12" s="104">
        <v>14857.948848753367</v>
      </c>
      <c r="O12" s="104">
        <v>15248.3</v>
      </c>
      <c r="P12" s="104">
        <v>15627.6</v>
      </c>
      <c r="Q12" s="104">
        <v>15797.7</v>
      </c>
    </row>
    <row r="13" spans="2:34" ht="13.15" customHeight="1" x14ac:dyDescent="0.25">
      <c r="C13" s="103"/>
      <c r="D13" s="19" t="s">
        <v>29</v>
      </c>
      <c r="E13" s="45">
        <v>13298.130997055539</v>
      </c>
      <c r="F13" s="45">
        <v>12997.887009888991</v>
      </c>
      <c r="G13" s="45">
        <v>9385.0888751771981</v>
      </c>
      <c r="H13" s="45">
        <v>8930.3744301879578</v>
      </c>
      <c r="I13" s="45">
        <v>8026.1311772003974</v>
      </c>
      <c r="J13" s="45">
        <v>7834.2406354983232</v>
      </c>
      <c r="K13" s="45">
        <v>8480.3622153514989</v>
      </c>
      <c r="L13" s="45">
        <v>8452.6630035262806</v>
      </c>
      <c r="M13" s="45">
        <v>7914.4334353375416</v>
      </c>
      <c r="N13" s="45">
        <v>8603.2881796819784</v>
      </c>
      <c r="O13" s="45">
        <v>9039</v>
      </c>
      <c r="P13" s="45">
        <v>9174.5</v>
      </c>
      <c r="Q13" s="45">
        <v>9521.2000000000007</v>
      </c>
    </row>
    <row r="14" spans="2:34" ht="13.15" customHeight="1" x14ac:dyDescent="0.25">
      <c r="C14" s="103"/>
      <c r="D14" s="19" t="s">
        <v>115</v>
      </c>
      <c r="E14" s="45">
        <v>30421.69191582955</v>
      </c>
      <c r="F14" s="45">
        <v>31680.388133313307</v>
      </c>
      <c r="G14" s="45">
        <v>35493.6079643208</v>
      </c>
      <c r="H14" s="45">
        <v>32868.973055810187</v>
      </c>
      <c r="I14" s="45">
        <v>29507.157048152789</v>
      </c>
      <c r="J14" s="45">
        <v>28943.323571451336</v>
      </c>
      <c r="K14" s="45">
        <v>30060.896739828095</v>
      </c>
      <c r="L14" s="45">
        <v>30914.718084870208</v>
      </c>
      <c r="M14" s="45">
        <v>31929.672986849226</v>
      </c>
      <c r="N14" s="45">
        <v>32607.74665704363</v>
      </c>
      <c r="O14" s="45">
        <v>35240.9</v>
      </c>
      <c r="P14" s="45">
        <v>36096.300000000003</v>
      </c>
      <c r="Q14" s="45">
        <v>38516.199999999997</v>
      </c>
      <c r="S14" s="6" t="s">
        <v>28</v>
      </c>
      <c r="T14" s="46">
        <v>7173.9</v>
      </c>
      <c r="U14" s="46">
        <v>7649.8399999999983</v>
      </c>
      <c r="V14" s="46">
        <v>8069.16</v>
      </c>
      <c r="W14" s="46">
        <v>8893.7800000000007</v>
      </c>
      <c r="X14" s="46">
        <v>8763.2999999999993</v>
      </c>
      <c r="Y14" s="46">
        <v>9081.74</v>
      </c>
      <c r="Z14" s="46">
        <v>9179.5</v>
      </c>
      <c r="AA14" s="46">
        <v>9338.6</v>
      </c>
      <c r="AB14" s="46">
        <v>10106.200000000001</v>
      </c>
      <c r="AC14" s="6">
        <v>10328.6</v>
      </c>
      <c r="AD14" s="6">
        <v>10655.5</v>
      </c>
      <c r="AE14" s="6">
        <v>7173.9</v>
      </c>
      <c r="AF14" s="6">
        <v>7649.8038297872345</v>
      </c>
      <c r="AG14" s="47">
        <v>8069.2</v>
      </c>
      <c r="AH14" s="47">
        <v>8882.2999999999993</v>
      </c>
    </row>
    <row r="15" spans="2:34" ht="13.15" customHeight="1" x14ac:dyDescent="0.25">
      <c r="C15" s="103"/>
      <c r="D15" s="105" t="s">
        <v>31</v>
      </c>
      <c r="E15" s="45">
        <v>244902.09239686604</v>
      </c>
      <c r="F15" s="45">
        <v>230178.29553354235</v>
      </c>
      <c r="G15" s="45">
        <v>234313.07461141801</v>
      </c>
      <c r="H15" s="45">
        <v>165698.62146851479</v>
      </c>
      <c r="I15" s="45">
        <v>127572.7095124856</v>
      </c>
      <c r="J15" s="45">
        <v>123873.60278448346</v>
      </c>
      <c r="K15" s="45">
        <v>125517.16100783128</v>
      </c>
      <c r="L15" s="45">
        <v>128794.15448823351</v>
      </c>
      <c r="M15" s="45">
        <v>132136.88963916534</v>
      </c>
      <c r="N15" s="45">
        <v>142131.20373001287</v>
      </c>
      <c r="O15" s="45">
        <v>148018.70000000001</v>
      </c>
      <c r="P15" s="45">
        <v>151613.5</v>
      </c>
      <c r="Q15" s="45">
        <v>163383.70000000001</v>
      </c>
      <c r="S15" s="6" t="s">
        <v>29</v>
      </c>
      <c r="T15" s="46">
        <v>30260.1</v>
      </c>
      <c r="U15" s="46">
        <v>29576.9</v>
      </c>
      <c r="V15" s="46">
        <v>21355.919999999998</v>
      </c>
      <c r="W15" s="46">
        <v>20321.21</v>
      </c>
      <c r="X15" s="46">
        <v>18263.59</v>
      </c>
      <c r="Y15" s="46">
        <v>17826.939999999999</v>
      </c>
      <c r="Z15" s="46">
        <v>19297.2</v>
      </c>
      <c r="AA15" s="46">
        <v>19234.2</v>
      </c>
      <c r="AB15" s="46">
        <v>18009.400000000001</v>
      </c>
      <c r="AC15" s="6">
        <v>19576.900000000001</v>
      </c>
      <c r="AD15" s="6">
        <v>20781.599999999999</v>
      </c>
      <c r="AE15" s="6">
        <v>30260.1</v>
      </c>
      <c r="AF15" s="6">
        <v>29576.9</v>
      </c>
      <c r="AG15" s="47">
        <v>20764.3</v>
      </c>
      <c r="AH15" s="47">
        <v>19493.599999999999</v>
      </c>
    </row>
    <row r="16" spans="2:34" ht="13.15" customHeight="1" x14ac:dyDescent="0.25">
      <c r="C16" s="103"/>
      <c r="D16" s="105"/>
      <c r="E16" s="45"/>
      <c r="F16" s="45"/>
      <c r="G16" s="45"/>
      <c r="H16" s="45"/>
      <c r="I16" s="45"/>
      <c r="J16" s="45"/>
      <c r="K16" s="45"/>
      <c r="L16" s="45"/>
      <c r="M16" s="45"/>
      <c r="N16" s="45"/>
      <c r="O16" s="45"/>
      <c r="P16" s="45"/>
      <c r="Q16" s="45"/>
      <c r="S16" s="6" t="s">
        <v>30</v>
      </c>
      <c r="T16" s="46">
        <v>22737.3</v>
      </c>
      <c r="U16" s="46">
        <v>23678.14</v>
      </c>
      <c r="V16" s="46">
        <v>26528.100000000006</v>
      </c>
      <c r="W16" s="46">
        <v>24566.67</v>
      </c>
      <c r="X16" s="46">
        <v>22053.79</v>
      </c>
      <c r="Y16" s="46">
        <v>21632.38</v>
      </c>
      <c r="Z16" s="46">
        <v>22468</v>
      </c>
      <c r="AA16" s="46">
        <v>23105.8</v>
      </c>
      <c r="AB16" s="46">
        <v>23864.400000000001</v>
      </c>
      <c r="AC16" s="6">
        <v>24371.200000000001</v>
      </c>
      <c r="AD16" s="6">
        <v>25402.799999999999</v>
      </c>
      <c r="AE16" s="6">
        <v>22712.663015408765</v>
      </c>
      <c r="AF16" s="6">
        <v>23678.1</v>
      </c>
      <c r="AG16" s="47">
        <v>25463.1</v>
      </c>
      <c r="AH16" s="47">
        <v>23664.5</v>
      </c>
    </row>
    <row r="17" spans="3:34" ht="13.15" customHeight="1" x14ac:dyDescent="0.25">
      <c r="C17" s="159" t="s">
        <v>32</v>
      </c>
      <c r="D17" s="159"/>
      <c r="E17" s="48">
        <f t="shared" ref="E17:J17" si="5">SUM(E18:E31)</f>
        <v>3406798.9202867458</v>
      </c>
      <c r="F17" s="48">
        <f t="shared" si="5"/>
        <v>3588156.8044623863</v>
      </c>
      <c r="G17" s="48">
        <f t="shared" si="5"/>
        <v>3573180.7109415974</v>
      </c>
      <c r="H17" s="48">
        <f t="shared" si="5"/>
        <v>3308368.1416548342</v>
      </c>
      <c r="I17" s="48">
        <f t="shared" si="5"/>
        <v>3239172.909298413</v>
      </c>
      <c r="J17" s="48">
        <f t="shared" si="5"/>
        <v>3271665.5279827528</v>
      </c>
      <c r="K17" s="48">
        <f t="shared" ref="K17" si="6">SUM(K18:K31)</f>
        <v>3329781.5589040737</v>
      </c>
      <c r="L17" s="48">
        <f>SUM(L18:L31)</f>
        <v>3371072.1874795933</v>
      </c>
      <c r="M17" s="48">
        <f t="shared" ref="M17:N17" si="7">SUM(M18:M31)</f>
        <v>3438777.4144507069</v>
      </c>
      <c r="N17" s="48">
        <f t="shared" si="7"/>
        <v>3522104.275643168</v>
      </c>
      <c r="O17" s="48">
        <f t="shared" ref="O17:Q17" si="8">SUM(O18:O31)</f>
        <v>3618212.7</v>
      </c>
      <c r="P17" s="48">
        <f t="shared" ref="P17" si="9">SUM(P18:P31)</f>
        <v>3734699.5999999996</v>
      </c>
      <c r="Q17" s="48">
        <f t="shared" si="8"/>
        <v>3856709.9</v>
      </c>
      <c r="S17" s="6" t="s">
        <v>33</v>
      </c>
      <c r="T17" s="46">
        <v>52671.162055043227</v>
      </c>
      <c r="U17" s="46">
        <v>57083</v>
      </c>
      <c r="V17" s="46">
        <v>58738.557883898015</v>
      </c>
      <c r="W17" s="46">
        <v>59694.55</v>
      </c>
      <c r="X17" s="46">
        <v>59252.799999999996</v>
      </c>
      <c r="Y17" s="46">
        <v>59463.33</v>
      </c>
      <c r="Z17" s="46">
        <v>58778.5</v>
      </c>
      <c r="AA17" s="46">
        <v>59585.4</v>
      </c>
      <c r="AB17" s="46">
        <v>60521.4</v>
      </c>
      <c r="AC17" s="6">
        <v>62362.9</v>
      </c>
      <c r="AD17" s="6">
        <v>65030.1</v>
      </c>
      <c r="AE17" s="6">
        <v>52671.162055043227</v>
      </c>
      <c r="AF17" s="6">
        <v>57083</v>
      </c>
      <c r="AG17" s="47">
        <v>58318.157883898013</v>
      </c>
      <c r="AH17" s="47">
        <v>59303.046258343653</v>
      </c>
    </row>
    <row r="18" spans="3:34" ht="13.15" customHeight="1" x14ac:dyDescent="0.25">
      <c r="C18" s="103"/>
      <c r="D18" s="105" t="s">
        <v>33</v>
      </c>
      <c r="E18" s="45">
        <v>48179.905872758354</v>
      </c>
      <c r="F18" s="45">
        <v>52215.547552578253</v>
      </c>
      <c r="G18" s="45">
        <v>53729.936449670604</v>
      </c>
      <c r="H18" s="45">
        <v>54604.411368616929</v>
      </c>
      <c r="I18" s="45">
        <v>54200.329275325545</v>
      </c>
      <c r="J18" s="45">
        <v>54392.907437409609</v>
      </c>
      <c r="K18" s="45">
        <v>53796.568876802114</v>
      </c>
      <c r="L18" s="45">
        <v>54535.51251444652</v>
      </c>
      <c r="M18" s="45">
        <v>55360.734979519715</v>
      </c>
      <c r="N18" s="45">
        <v>57045.186127030887</v>
      </c>
      <c r="O18" s="45">
        <v>58794.9</v>
      </c>
      <c r="P18" s="45">
        <v>60109.2</v>
      </c>
      <c r="Q18" s="45">
        <v>60912.7</v>
      </c>
      <c r="S18" s="6" t="s">
        <v>34</v>
      </c>
      <c r="T18" s="46">
        <v>32708.100000000002</v>
      </c>
      <c r="U18" s="46">
        <v>34174.160000000003</v>
      </c>
      <c r="V18" s="46">
        <v>34291.65</v>
      </c>
      <c r="W18" s="46">
        <v>36394.92</v>
      </c>
      <c r="X18" s="46">
        <v>34993.979999999996</v>
      </c>
      <c r="Y18" s="46">
        <v>34209.39</v>
      </c>
      <c r="Z18" s="46">
        <v>34616.699999999997</v>
      </c>
      <c r="AA18" s="46">
        <v>34217.1</v>
      </c>
      <c r="AB18" s="46">
        <v>35402.9</v>
      </c>
      <c r="AC18" s="6">
        <v>36290.199999999997</v>
      </c>
      <c r="AD18" s="6">
        <v>38179.699999999997</v>
      </c>
      <c r="AE18" s="6">
        <v>32707.7</v>
      </c>
      <c r="AF18" s="6">
        <v>34174.199999999997</v>
      </c>
      <c r="AG18" s="47">
        <v>34715.5</v>
      </c>
      <c r="AH18" s="47">
        <v>36688.699999999997</v>
      </c>
    </row>
    <row r="19" spans="3:34" ht="13.15" customHeight="1" x14ac:dyDescent="0.25">
      <c r="C19" s="103"/>
      <c r="D19" s="105" t="s">
        <v>34</v>
      </c>
      <c r="E19" s="45">
        <v>36538.918281734943</v>
      </c>
      <c r="F19" s="45">
        <v>38176.685273278948</v>
      </c>
      <c r="G19" s="45">
        <v>38307.935865912608</v>
      </c>
      <c r="H19" s="45">
        <v>40657.543781212626</v>
      </c>
      <c r="I19" s="45">
        <v>39092.52373487506</v>
      </c>
      <c r="J19" s="45">
        <v>38216.041460005341</v>
      </c>
      <c r="K19" s="45">
        <v>38671.05617517783</v>
      </c>
      <c r="L19" s="45">
        <v>38224.646354504592</v>
      </c>
      <c r="M19" s="45">
        <v>39549.30350185078</v>
      </c>
      <c r="N19" s="45">
        <v>34491.509999999995</v>
      </c>
      <c r="O19" s="45">
        <v>36265.599999999999</v>
      </c>
      <c r="P19" s="45">
        <v>37758.400000000001</v>
      </c>
      <c r="Q19" s="45">
        <v>39019.599999999999</v>
      </c>
      <c r="S19" s="6" t="s">
        <v>31</v>
      </c>
      <c r="T19" s="46">
        <v>148790.19999999998</v>
      </c>
      <c r="U19" s="46">
        <v>139840.1</v>
      </c>
      <c r="V19" s="46">
        <v>142352.09999999998</v>
      </c>
      <c r="W19" s="46">
        <v>100666.81999999999</v>
      </c>
      <c r="X19" s="46">
        <v>77500.319999999992</v>
      </c>
      <c r="Y19" s="46">
        <v>75256.86</v>
      </c>
      <c r="Z19" s="46">
        <v>76088.399999999994</v>
      </c>
      <c r="AA19" s="46">
        <v>78246.2</v>
      </c>
      <c r="AB19" s="46">
        <v>80277.100000000006</v>
      </c>
      <c r="AC19" s="6">
        <v>86348.9</v>
      </c>
      <c r="AD19" s="6">
        <v>93197.5</v>
      </c>
      <c r="AE19" s="6">
        <v>148790.20000000001</v>
      </c>
      <c r="AF19" s="6">
        <v>139840.1</v>
      </c>
      <c r="AG19" s="47">
        <v>142352.1</v>
      </c>
      <c r="AH19" s="47">
        <v>100629.2</v>
      </c>
    </row>
    <row r="20" spans="3:34" ht="13.15" customHeight="1" x14ac:dyDescent="0.25">
      <c r="C20" s="103"/>
      <c r="D20" s="105" t="s">
        <v>35</v>
      </c>
      <c r="E20" s="45">
        <v>271370.81341462664</v>
      </c>
      <c r="F20" s="45">
        <v>261503.24823597982</v>
      </c>
      <c r="G20" s="45">
        <v>270508.42510513525</v>
      </c>
      <c r="H20" s="45">
        <v>239434.66944926901</v>
      </c>
      <c r="I20" s="45">
        <v>219533.25611264908</v>
      </c>
      <c r="J20" s="45">
        <v>223712.51658572577</v>
      </c>
      <c r="K20" s="45">
        <v>226698.56720721375</v>
      </c>
      <c r="L20" s="45">
        <v>230091.2407878146</v>
      </c>
      <c r="M20" s="45">
        <v>235059.38727251306</v>
      </c>
      <c r="N20" s="45">
        <v>239373.7735071994</v>
      </c>
      <c r="O20" s="45">
        <v>252355.8</v>
      </c>
      <c r="P20" s="45">
        <v>261076.1</v>
      </c>
      <c r="Q20" s="45">
        <v>273315.20000000001</v>
      </c>
      <c r="S20" s="6" t="s">
        <v>36</v>
      </c>
      <c r="T20" s="46">
        <v>245320</v>
      </c>
      <c r="U20" s="46">
        <v>236399.96</v>
      </c>
      <c r="V20" s="46">
        <v>244540</v>
      </c>
      <c r="W20" s="46">
        <v>216449</v>
      </c>
      <c r="X20" s="46">
        <v>198458</v>
      </c>
      <c r="Y20" s="46">
        <v>202236.3661597966</v>
      </c>
      <c r="Z20" s="46">
        <v>204935.8</v>
      </c>
      <c r="AA20" s="46">
        <v>208002.7</v>
      </c>
      <c r="AB20" s="46">
        <v>212494</v>
      </c>
      <c r="AC20" s="6">
        <v>216394.2</v>
      </c>
      <c r="AD20" s="6">
        <v>222006.1</v>
      </c>
      <c r="AE20" s="6">
        <v>245320</v>
      </c>
      <c r="AF20" s="6">
        <v>236399</v>
      </c>
      <c r="AG20" s="47">
        <v>244540</v>
      </c>
      <c r="AH20" s="47">
        <v>216409</v>
      </c>
    </row>
    <row r="21" spans="3:34" ht="13.15" customHeight="1" x14ac:dyDescent="0.25">
      <c r="C21" s="103"/>
      <c r="D21" s="105" t="s">
        <v>37</v>
      </c>
      <c r="E21" s="45">
        <v>135987.24496366689</v>
      </c>
      <c r="F21" s="45">
        <v>136935.96936428003</v>
      </c>
      <c r="G21" s="45">
        <v>136696.65127494166</v>
      </c>
      <c r="H21" s="45">
        <v>126546.6444897024</v>
      </c>
      <c r="I21" s="45">
        <v>124747.06941139375</v>
      </c>
      <c r="J21" s="45">
        <v>126168.27873348982</v>
      </c>
      <c r="K21" s="45">
        <v>128402.37125361395</v>
      </c>
      <c r="L21" s="45">
        <v>131358.34510569624</v>
      </c>
      <c r="M21" s="45">
        <v>135664.56096488296</v>
      </c>
      <c r="N21" s="45">
        <v>137801.4704359257</v>
      </c>
      <c r="O21" s="45">
        <v>140561.5</v>
      </c>
      <c r="P21" s="45">
        <v>143645.6</v>
      </c>
      <c r="Q21" s="45">
        <v>148075.1</v>
      </c>
      <c r="S21" s="6" t="s">
        <v>37</v>
      </c>
      <c r="T21" s="46">
        <v>103118.54000000001</v>
      </c>
      <c r="U21" s="46">
        <v>103838.0039605958</v>
      </c>
      <c r="V21" s="46">
        <v>103656.53000000001</v>
      </c>
      <c r="W21" s="46">
        <v>95959.77</v>
      </c>
      <c r="X21" s="46">
        <v>94595.17</v>
      </c>
      <c r="Y21" s="46">
        <v>95672.906743574014</v>
      </c>
      <c r="Z21" s="46">
        <v>97367</v>
      </c>
      <c r="AA21" s="46">
        <v>99608.5</v>
      </c>
      <c r="AB21" s="46">
        <v>102873.9</v>
      </c>
      <c r="AC21" s="6">
        <v>104494.3</v>
      </c>
      <c r="AD21" s="6">
        <v>107752.5</v>
      </c>
      <c r="AE21" s="6">
        <v>103118.56</v>
      </c>
      <c r="AF21" s="6">
        <v>103837.92</v>
      </c>
      <c r="AG21" s="47">
        <v>99155.67</v>
      </c>
      <c r="AH21" s="47">
        <v>91164.59</v>
      </c>
    </row>
    <row r="22" spans="3:34" ht="13.15" customHeight="1" x14ac:dyDescent="0.25">
      <c r="C22" s="103"/>
      <c r="D22" s="105" t="s">
        <v>38</v>
      </c>
      <c r="E22" s="45">
        <v>166995.68804941533</v>
      </c>
      <c r="F22" s="45">
        <v>179560.77956099546</v>
      </c>
      <c r="G22" s="45">
        <v>180803.35822402861</v>
      </c>
      <c r="H22" s="45">
        <v>162563.48013544985</v>
      </c>
      <c r="I22" s="45">
        <v>173281.13477230811</v>
      </c>
      <c r="J22" s="45">
        <v>183374.41510319285</v>
      </c>
      <c r="K22" s="45">
        <v>189223.69668182996</v>
      </c>
      <c r="L22" s="45">
        <v>192991.58023204407</v>
      </c>
      <c r="M22" s="45">
        <v>200648.15617840667</v>
      </c>
      <c r="N22" s="45">
        <v>202259.03533795953</v>
      </c>
      <c r="O22" s="45">
        <v>203886.3</v>
      </c>
      <c r="P22" s="45">
        <v>214031</v>
      </c>
      <c r="Q22" s="45">
        <v>231580.1</v>
      </c>
      <c r="S22" s="6" t="s">
        <v>39</v>
      </c>
      <c r="T22" s="46">
        <v>124140.7</v>
      </c>
      <c r="U22" s="46">
        <v>133481.296</v>
      </c>
      <c r="V22" s="46">
        <v>134405</v>
      </c>
      <c r="W22" s="46">
        <v>120845.9</v>
      </c>
      <c r="X22" s="46">
        <v>128813.15451129088</v>
      </c>
      <c r="Y22" s="46">
        <v>136316.26372451495</v>
      </c>
      <c r="Z22" s="46">
        <v>140664.5</v>
      </c>
      <c r="AA22" s="46">
        <v>143465.4</v>
      </c>
      <c r="AB22" s="46">
        <v>149157.20000000001</v>
      </c>
      <c r="AC22" s="6">
        <v>150354.70000000001</v>
      </c>
      <c r="AD22" s="6">
        <v>151701.79999999999</v>
      </c>
      <c r="AE22" s="6">
        <v>124140.7</v>
      </c>
      <c r="AF22" s="6">
        <v>133481.4</v>
      </c>
      <c r="AG22" s="47">
        <v>134321.3760444246</v>
      </c>
      <c r="AH22" s="47">
        <v>120627.66638775654</v>
      </c>
    </row>
    <row r="23" spans="3:34" ht="13.15" customHeight="1" x14ac:dyDescent="0.25">
      <c r="C23" s="103"/>
      <c r="D23" s="105" t="s">
        <v>40</v>
      </c>
      <c r="E23" s="45">
        <v>102448.45425986667</v>
      </c>
      <c r="F23" s="45">
        <v>106042.56513080274</v>
      </c>
      <c r="G23" s="45">
        <v>107227.59972423107</v>
      </c>
      <c r="H23" s="45">
        <v>110815.79563825161</v>
      </c>
      <c r="I23" s="45">
        <v>106081.02744985023</v>
      </c>
      <c r="J23" s="45">
        <v>106007.4864867578</v>
      </c>
      <c r="K23" s="45">
        <v>107685.31757518953</v>
      </c>
      <c r="L23" s="45">
        <v>106887.35138684073</v>
      </c>
      <c r="M23" s="45">
        <v>106351.63327325568</v>
      </c>
      <c r="N23" s="45">
        <v>109299.20999999999</v>
      </c>
      <c r="O23" s="45">
        <v>112259.9</v>
      </c>
      <c r="P23" s="45">
        <v>114185.8</v>
      </c>
      <c r="Q23" s="45">
        <v>115959.1</v>
      </c>
      <c r="S23" s="6" t="s">
        <v>40</v>
      </c>
      <c r="T23" s="46">
        <v>109983.50348774971</v>
      </c>
      <c r="U23" s="46">
        <v>113841.96</v>
      </c>
      <c r="V23" s="46">
        <v>115114.15348774972</v>
      </c>
      <c r="W23" s="46">
        <v>118966.26</v>
      </c>
      <c r="X23" s="46">
        <v>113883.26000000001</v>
      </c>
      <c r="Y23" s="46">
        <v>113804.30133352685</v>
      </c>
      <c r="Z23" s="46">
        <v>115605.5</v>
      </c>
      <c r="AA23" s="46">
        <v>114748.9</v>
      </c>
      <c r="AB23" s="46">
        <v>114173.8</v>
      </c>
      <c r="AC23" s="6">
        <v>117338.1</v>
      </c>
      <c r="AD23" s="6">
        <v>119033.5</v>
      </c>
      <c r="AE23" s="6">
        <v>109983.50348774971</v>
      </c>
      <c r="AF23" s="6">
        <v>113842.00348774969</v>
      </c>
      <c r="AG23" s="47">
        <v>115080.20348774971</v>
      </c>
      <c r="AH23" s="47">
        <v>122443.1830579307</v>
      </c>
    </row>
    <row r="24" spans="3:34" ht="13.15" customHeight="1" x14ac:dyDescent="0.25">
      <c r="C24" s="103"/>
      <c r="D24" s="105" t="s">
        <v>41</v>
      </c>
      <c r="E24" s="45">
        <v>1397330.9435428071</v>
      </c>
      <c r="F24" s="45">
        <v>1487522.9666427204</v>
      </c>
      <c r="G24" s="45">
        <v>1438707.715050281</v>
      </c>
      <c r="H24" s="45">
        <v>1235994.4651144878</v>
      </c>
      <c r="I24" s="45">
        <v>1193587.5427174419</v>
      </c>
      <c r="J24" s="45">
        <v>1200596.9169324983</v>
      </c>
      <c r="K24" s="45">
        <v>1218562.0434925884</v>
      </c>
      <c r="L24" s="45">
        <v>1223403.1422617852</v>
      </c>
      <c r="M24" s="45">
        <v>1235187.4278558332</v>
      </c>
      <c r="N24" s="45">
        <v>1263887.4533265345</v>
      </c>
      <c r="O24" s="45">
        <v>1282392.8</v>
      </c>
      <c r="P24" s="45">
        <v>1313948.8999999999</v>
      </c>
      <c r="Q24" s="45">
        <v>1337239.8999999999</v>
      </c>
      <c r="S24" s="6" t="s">
        <v>42</v>
      </c>
      <c r="T24" s="46">
        <v>1190796.7271804649</v>
      </c>
      <c r="U24" s="46">
        <v>1267653.8799999999</v>
      </c>
      <c r="V24" s="46">
        <v>1226053.8651852948</v>
      </c>
      <c r="W24" s="46">
        <v>1053303.52</v>
      </c>
      <c r="X24" s="46">
        <v>1017164.73</v>
      </c>
      <c r="Y24" s="46">
        <v>1023138.0531262981</v>
      </c>
      <c r="Z24" s="46">
        <v>1038447.8</v>
      </c>
      <c r="AA24" s="46">
        <v>1042573.3</v>
      </c>
      <c r="AB24" s="46">
        <v>1052615.8</v>
      </c>
      <c r="AC24" s="6">
        <v>1077073.7</v>
      </c>
      <c r="AD24" s="37">
        <v>1096936.7</v>
      </c>
      <c r="AE24" s="6">
        <v>1190796.7871804647</v>
      </c>
      <c r="AF24" s="6">
        <v>1267654.0301926248</v>
      </c>
      <c r="AG24" s="47">
        <v>1219557.1730705844</v>
      </c>
      <c r="AH24" s="47">
        <v>1044073.1879856482</v>
      </c>
    </row>
    <row r="25" spans="3:34" ht="13.15" customHeight="1" x14ac:dyDescent="0.25">
      <c r="C25" s="103"/>
      <c r="D25" s="106" t="s">
        <v>43</v>
      </c>
      <c r="E25" s="107">
        <v>316680.56462539744</v>
      </c>
      <c r="F25" s="107">
        <v>340763.57368742779</v>
      </c>
      <c r="G25" s="107">
        <v>341574.17262643151</v>
      </c>
      <c r="H25" s="107">
        <v>335695.24906356208</v>
      </c>
      <c r="I25" s="107">
        <v>329587.61783779494</v>
      </c>
      <c r="J25" s="45">
        <v>327671.41535140324</v>
      </c>
      <c r="K25" s="45">
        <v>329443.84995836427</v>
      </c>
      <c r="L25" s="45">
        <v>331601.15150044969</v>
      </c>
      <c r="M25" s="45">
        <v>335296.70791317878</v>
      </c>
      <c r="N25" s="45">
        <v>342423.24790496239</v>
      </c>
      <c r="O25" s="45">
        <v>353667.4</v>
      </c>
      <c r="P25" s="45">
        <v>361420.5</v>
      </c>
      <c r="Q25" s="45">
        <v>369444</v>
      </c>
      <c r="S25" s="6" t="s">
        <v>43</v>
      </c>
      <c r="T25" s="46">
        <v>206174.71</v>
      </c>
      <c r="U25" s="46">
        <v>221853.94</v>
      </c>
      <c r="V25" s="46">
        <v>222381.68</v>
      </c>
      <c r="W25" s="46">
        <v>218554.21</v>
      </c>
      <c r="X25" s="46">
        <v>214577.84</v>
      </c>
      <c r="Y25" s="46">
        <v>213330.2974095653</v>
      </c>
      <c r="Z25" s="46">
        <v>214484.2</v>
      </c>
      <c r="AA25" s="46">
        <v>215888.8</v>
      </c>
      <c r="AB25" s="46">
        <v>218294.7</v>
      </c>
      <c r="AC25" s="6">
        <v>222934.5</v>
      </c>
      <c r="AD25" s="37">
        <v>228862.5</v>
      </c>
      <c r="AE25" s="6">
        <v>206174.7</v>
      </c>
      <c r="AF25" s="6">
        <v>221853.9</v>
      </c>
      <c r="AG25" s="47">
        <v>223104.2</v>
      </c>
      <c r="AH25" s="47">
        <v>212805.6</v>
      </c>
    </row>
    <row r="26" spans="3:34" ht="13.15" customHeight="1" x14ac:dyDescent="0.25">
      <c r="C26" s="103"/>
      <c r="D26" s="105" t="s">
        <v>44</v>
      </c>
      <c r="E26" s="45">
        <v>383695.93260469782</v>
      </c>
      <c r="F26" s="45">
        <v>421674.8882829005</v>
      </c>
      <c r="G26" s="45">
        <v>421266.07105560822</v>
      </c>
      <c r="H26" s="45">
        <v>428984.56537638023</v>
      </c>
      <c r="I26" s="45">
        <v>435034.19922678417</v>
      </c>
      <c r="J26" s="45">
        <v>443755.65808166133</v>
      </c>
      <c r="K26" s="45">
        <v>455185.42996399157</v>
      </c>
      <c r="L26" s="45">
        <v>467189.57455486583</v>
      </c>
      <c r="M26" s="45">
        <v>486637.77875798417</v>
      </c>
      <c r="N26" s="45">
        <v>507280.31281945959</v>
      </c>
      <c r="O26" s="45">
        <v>524542</v>
      </c>
      <c r="P26" s="45">
        <v>546109.6</v>
      </c>
      <c r="Q26" s="45">
        <v>570201.19999999995</v>
      </c>
      <c r="S26" s="6" t="s">
        <v>44</v>
      </c>
      <c r="T26" s="46">
        <v>288925.30218668969</v>
      </c>
      <c r="U26" s="46">
        <v>317523.68</v>
      </c>
      <c r="V26" s="46">
        <v>317215.83821462403</v>
      </c>
      <c r="W26" s="46">
        <v>323027.91000000003</v>
      </c>
      <c r="X26" s="46">
        <v>327583.32000000007</v>
      </c>
      <c r="Y26" s="46">
        <v>334150.63</v>
      </c>
      <c r="Z26" s="46">
        <v>342757.3</v>
      </c>
      <c r="AA26" s="46">
        <v>351796.5</v>
      </c>
      <c r="AB26" s="46">
        <v>366441.1</v>
      </c>
      <c r="AC26" s="6">
        <v>381985.1</v>
      </c>
      <c r="AD26" s="37">
        <v>398025.7</v>
      </c>
      <c r="AE26" s="6">
        <v>288925.25218668964</v>
      </c>
      <c r="AF26" s="6">
        <v>317523.59999999998</v>
      </c>
      <c r="AG26" s="47">
        <v>319351.21821462404</v>
      </c>
      <c r="AH26" s="47">
        <v>324654.34236478095</v>
      </c>
    </row>
    <row r="27" spans="3:34" ht="13.15" customHeight="1" x14ac:dyDescent="0.25">
      <c r="C27" s="103"/>
      <c r="D27" s="105" t="s">
        <v>45</v>
      </c>
      <c r="E27" s="45">
        <v>86766.928659897676</v>
      </c>
      <c r="F27" s="45">
        <v>92183.881148444678</v>
      </c>
      <c r="G27" s="45">
        <v>91260.529314005384</v>
      </c>
      <c r="H27" s="45">
        <v>86371.045142051094</v>
      </c>
      <c r="I27" s="45">
        <v>84766.310548530761</v>
      </c>
      <c r="J27" s="45">
        <v>86214.703930733449</v>
      </c>
      <c r="K27" s="45">
        <v>91080.139497691474</v>
      </c>
      <c r="L27" s="45">
        <v>91667.923131229967</v>
      </c>
      <c r="M27" s="45">
        <v>95087.189854078853</v>
      </c>
      <c r="N27" s="45">
        <v>98405.324356477475</v>
      </c>
      <c r="O27" s="45">
        <v>101805.1</v>
      </c>
      <c r="P27" s="45">
        <v>106133</v>
      </c>
      <c r="Q27" s="45">
        <v>109400.4</v>
      </c>
      <c r="S27" s="6" t="s">
        <v>45</v>
      </c>
      <c r="T27" s="46">
        <v>51485.9</v>
      </c>
      <c r="U27" s="46">
        <v>54700.22</v>
      </c>
      <c r="V27" s="46">
        <v>54152.32</v>
      </c>
      <c r="W27" s="46">
        <v>51250.99</v>
      </c>
      <c r="X27" s="46">
        <v>50298.77</v>
      </c>
      <c r="Y27" s="46">
        <v>51158.22</v>
      </c>
      <c r="Z27" s="46">
        <v>54045.3</v>
      </c>
      <c r="AA27" s="46">
        <v>54394.1</v>
      </c>
      <c r="AB27" s="46">
        <v>56423</v>
      </c>
      <c r="AC27" s="6">
        <v>58391.9</v>
      </c>
      <c r="AD27" s="37">
        <v>61029.9</v>
      </c>
      <c r="AE27" s="6">
        <v>51485.73</v>
      </c>
      <c r="AF27" s="6">
        <v>54700.31</v>
      </c>
      <c r="AG27" s="47">
        <v>54233.47</v>
      </c>
      <c r="AH27" s="47">
        <v>50535.77</v>
      </c>
    </row>
    <row r="28" spans="3:34" ht="13.15" customHeight="1" x14ac:dyDescent="0.25">
      <c r="C28" s="103"/>
      <c r="D28" s="105" t="s">
        <v>46</v>
      </c>
      <c r="E28" s="45">
        <v>181847.81860400457</v>
      </c>
      <c r="F28" s="45">
        <v>186514.57381594673</v>
      </c>
      <c r="G28" s="45">
        <v>201441.67978609377</v>
      </c>
      <c r="H28" s="45">
        <v>193519.44648722504</v>
      </c>
      <c r="I28" s="45">
        <v>187492.46190580906</v>
      </c>
      <c r="J28" s="45">
        <v>187852.22556328526</v>
      </c>
      <c r="K28" s="45">
        <v>192393.08778879765</v>
      </c>
      <c r="L28" s="45">
        <v>197027.84769830923</v>
      </c>
      <c r="M28" s="45">
        <v>197358.01440881961</v>
      </c>
      <c r="N28" s="45">
        <v>202395.57398356788</v>
      </c>
      <c r="O28" s="45">
        <v>207760.9</v>
      </c>
      <c r="P28" s="45">
        <v>215012.4</v>
      </c>
      <c r="Q28" s="45">
        <v>223419.1</v>
      </c>
      <c r="S28" s="6" t="s">
        <v>47</v>
      </c>
      <c r="T28" s="46">
        <v>175906.76</v>
      </c>
      <c r="U28" s="46">
        <v>180421.04999999996</v>
      </c>
      <c r="V28" s="46">
        <v>194860.47999999998</v>
      </c>
      <c r="W28" s="46">
        <v>187197.07</v>
      </c>
      <c r="X28" s="46">
        <v>181368.45</v>
      </c>
      <c r="Y28" s="46">
        <v>181715.00000000003</v>
      </c>
      <c r="Z28" s="46">
        <v>186107.5</v>
      </c>
      <c r="AA28" s="46">
        <v>190590.9</v>
      </c>
      <c r="AB28" s="46">
        <v>190910.2</v>
      </c>
      <c r="AC28" s="6">
        <v>195783.2</v>
      </c>
      <c r="AD28" s="37">
        <v>201382.8</v>
      </c>
      <c r="AE28" s="6">
        <v>170524.4</v>
      </c>
      <c r="AF28" s="6">
        <v>174343.27</v>
      </c>
      <c r="AG28" s="47">
        <v>188138.8</v>
      </c>
      <c r="AH28" s="47">
        <v>181578.3</v>
      </c>
    </row>
    <row r="29" spans="3:34" ht="13.15" customHeight="1" x14ac:dyDescent="0.25">
      <c r="C29" s="103"/>
      <c r="D29" s="105" t="s">
        <v>48</v>
      </c>
      <c r="E29" s="45">
        <v>75188.76072095921</v>
      </c>
      <c r="F29" s="45">
        <v>78550.194274024747</v>
      </c>
      <c r="G29" s="45">
        <v>84485.830135117023</v>
      </c>
      <c r="H29" s="45">
        <v>85229.844669241851</v>
      </c>
      <c r="I29" s="45">
        <v>83228.704314913019</v>
      </c>
      <c r="J29" s="45">
        <v>82563.282005926812</v>
      </c>
      <c r="K29" s="45">
        <v>83257.927729038915</v>
      </c>
      <c r="L29" s="45">
        <v>84791.617839416373</v>
      </c>
      <c r="M29" s="45">
        <v>85487.953274172585</v>
      </c>
      <c r="N29" s="45">
        <v>88758.009281838284</v>
      </c>
      <c r="O29" s="45">
        <v>93378</v>
      </c>
      <c r="P29" s="45">
        <v>94665.4</v>
      </c>
      <c r="Q29" s="45">
        <v>97268.2</v>
      </c>
      <c r="S29" s="6" t="s">
        <v>48</v>
      </c>
      <c r="T29" s="46">
        <v>59310.039999999994</v>
      </c>
      <c r="U29" s="46">
        <v>61961.59</v>
      </c>
      <c r="V29" s="46">
        <v>66643.709999999992</v>
      </c>
      <c r="W29" s="46">
        <v>67230.600000000006</v>
      </c>
      <c r="X29" s="46">
        <v>65652.069999999992</v>
      </c>
      <c r="Y29" s="46">
        <v>65127.174744586337</v>
      </c>
      <c r="Z29" s="46">
        <v>65675.100000000006</v>
      </c>
      <c r="AA29" s="46">
        <v>66884.899999999994</v>
      </c>
      <c r="AB29" s="46">
        <v>67434.2</v>
      </c>
      <c r="AC29" s="6">
        <v>70013.7</v>
      </c>
      <c r="AD29" s="37">
        <v>72474.7</v>
      </c>
      <c r="AE29" s="6">
        <v>59310.1</v>
      </c>
      <c r="AF29" s="6">
        <v>61961.7</v>
      </c>
      <c r="AG29" s="47">
        <v>66633</v>
      </c>
      <c r="AH29" s="47">
        <v>66516.899999999994</v>
      </c>
    </row>
    <row r="30" spans="3:34" ht="13.15" customHeight="1" x14ac:dyDescent="0.25">
      <c r="C30" s="103"/>
      <c r="D30" s="95" t="s">
        <v>114</v>
      </c>
      <c r="E30" s="45">
        <v>102279.78488900485</v>
      </c>
      <c r="F30" s="45">
        <v>104371.8931908505</v>
      </c>
      <c r="G30" s="45">
        <v>111732.91874043198</v>
      </c>
      <c r="H30" s="45">
        <v>111779.68286408947</v>
      </c>
      <c r="I30" s="45">
        <v>112495.51299967989</v>
      </c>
      <c r="J30" s="45">
        <v>114393.24179522861</v>
      </c>
      <c r="K30" s="45">
        <v>115565.69044052371</v>
      </c>
      <c r="L30" s="45">
        <v>120337.02461060345</v>
      </c>
      <c r="M30" s="45">
        <v>125198.64142648346</v>
      </c>
      <c r="N30" s="45">
        <v>130533.61990671276</v>
      </c>
      <c r="O30" s="45">
        <v>138677.20000000001</v>
      </c>
      <c r="P30" s="45">
        <v>148142.9</v>
      </c>
      <c r="Q30" s="45">
        <v>157457.1</v>
      </c>
      <c r="S30" s="6" t="s">
        <v>50</v>
      </c>
      <c r="T30" s="46">
        <v>68479.27</v>
      </c>
      <c r="U30" s="46">
        <v>69880.149999999994</v>
      </c>
      <c r="V30" s="46">
        <v>74808.580000000016</v>
      </c>
      <c r="W30" s="46">
        <v>74839.89</v>
      </c>
      <c r="X30" s="46">
        <v>75319.16</v>
      </c>
      <c r="Y30" s="46">
        <v>76589.747021448115</v>
      </c>
      <c r="Z30" s="46">
        <v>77374.7</v>
      </c>
      <c r="AA30" s="46">
        <v>80569.3</v>
      </c>
      <c r="AB30" s="46">
        <v>83824.3</v>
      </c>
      <c r="AC30" s="6">
        <v>87396.2</v>
      </c>
      <c r="AD30" s="37">
        <v>96162.1</v>
      </c>
      <c r="AE30" s="6">
        <v>68479.3</v>
      </c>
      <c r="AF30" s="6">
        <v>69880.2</v>
      </c>
      <c r="AG30" s="47">
        <v>70912.899999999994</v>
      </c>
      <c r="AH30" s="47">
        <v>70036.600000000006</v>
      </c>
    </row>
    <row r="31" spans="3:34" ht="13.15" customHeight="1" x14ac:dyDescent="0.25">
      <c r="C31" s="103"/>
      <c r="D31" s="105" t="s">
        <v>51</v>
      </c>
      <c r="E31" s="45">
        <v>101487.16179790796</v>
      </c>
      <c r="F31" s="45">
        <v>102140.03830215581</v>
      </c>
      <c r="G31" s="45">
        <v>95437.887589708829</v>
      </c>
      <c r="H31" s="45">
        <v>96171.298075293525</v>
      </c>
      <c r="I31" s="45">
        <v>96045.218991057394</v>
      </c>
      <c r="J31" s="45">
        <v>96746.438515434551</v>
      </c>
      <c r="K31" s="45">
        <v>99815.812263250627</v>
      </c>
      <c r="L31" s="45">
        <v>100965.229501587</v>
      </c>
      <c r="M31" s="45">
        <v>105889.92478972713</v>
      </c>
      <c r="N31" s="45">
        <v>108150.5486555004</v>
      </c>
      <c r="O31" s="45">
        <v>111865.3</v>
      </c>
      <c r="P31" s="45">
        <v>118460.8</v>
      </c>
      <c r="Q31" s="45">
        <v>123418.2</v>
      </c>
      <c r="S31" s="6" t="s">
        <v>52</v>
      </c>
      <c r="T31" s="46">
        <v>80084.319999999992</v>
      </c>
      <c r="U31" s="46">
        <v>80599.509999999995</v>
      </c>
      <c r="V31" s="46">
        <v>75310.790000000008</v>
      </c>
      <c r="W31" s="46">
        <v>75889.53</v>
      </c>
      <c r="X31" s="46">
        <v>75790.039999999994</v>
      </c>
      <c r="Y31" s="46">
        <v>76343.37785855883</v>
      </c>
      <c r="Z31" s="46">
        <v>78765.399999999994</v>
      </c>
      <c r="AA31" s="46">
        <v>79672.5</v>
      </c>
      <c r="AB31" s="46">
        <v>83558.600000000006</v>
      </c>
      <c r="AC31" s="6">
        <v>85342.5</v>
      </c>
      <c r="AD31" s="37">
        <v>87864.7</v>
      </c>
      <c r="AE31" s="6">
        <v>85466.6</v>
      </c>
      <c r="AF31" s="6">
        <v>86677</v>
      </c>
      <c r="AG31" s="47">
        <v>80376.399999999994</v>
      </c>
      <c r="AH31" s="47">
        <v>76217.600000000006</v>
      </c>
    </row>
    <row r="32" spans="3:34" ht="9" customHeight="1" x14ac:dyDescent="0.25">
      <c r="C32" s="103"/>
      <c r="D32" s="105"/>
      <c r="E32" s="45"/>
      <c r="F32" s="49"/>
      <c r="G32" s="108"/>
      <c r="H32" s="108"/>
      <c r="I32" s="109"/>
      <c r="J32" s="109"/>
      <c r="K32" s="109"/>
      <c r="L32" s="109"/>
      <c r="M32" s="109"/>
      <c r="N32" s="109"/>
      <c r="O32" s="109"/>
      <c r="P32" s="109"/>
      <c r="Q32" s="109"/>
      <c r="AG32" s="47"/>
      <c r="AH32" s="47"/>
    </row>
    <row r="33" spans="3:34" ht="13.15" customHeight="1" x14ac:dyDescent="0.25">
      <c r="C33" s="110" t="s">
        <v>54</v>
      </c>
      <c r="D33" s="105"/>
      <c r="E33" s="48">
        <v>3579305.1987958392</v>
      </c>
      <c r="F33" s="48">
        <v>3733398.7136774915</v>
      </c>
      <c r="G33" s="48">
        <v>3724117.2475348338</v>
      </c>
      <c r="H33" s="48">
        <v>3489561.6627971749</v>
      </c>
      <c r="I33" s="48">
        <v>3396368.7931045936</v>
      </c>
      <c r="J33" s="48">
        <v>3437110.8635872174</v>
      </c>
      <c r="K33" s="48">
        <v>3480223.6559391059</v>
      </c>
      <c r="L33" s="48">
        <v>3531750.9723483496</v>
      </c>
      <c r="M33" s="48">
        <v>3611830.7179484796</v>
      </c>
      <c r="N33" s="48">
        <f t="shared" ref="N33" si="10">SUM(N17+N11)</f>
        <v>3720304.4630586598</v>
      </c>
      <c r="O33" s="48">
        <f t="shared" ref="O33:Q33" si="11">SUM(O17+O11)</f>
        <v>3825759.6</v>
      </c>
      <c r="P33" s="48">
        <f t="shared" ref="P33" si="12">SUM(P17+P11)</f>
        <v>3947211.4999999995</v>
      </c>
      <c r="Q33" s="48">
        <f t="shared" si="11"/>
        <v>4083928.6999999997</v>
      </c>
      <c r="AG33" s="47"/>
      <c r="AH33" s="47"/>
    </row>
    <row r="34" spans="3:34" ht="8.25" customHeight="1" x14ac:dyDescent="0.25">
      <c r="C34" s="110"/>
      <c r="D34" s="105"/>
      <c r="E34" s="48"/>
      <c r="F34" s="48"/>
      <c r="G34" s="48"/>
      <c r="H34" s="48"/>
      <c r="I34" s="109"/>
      <c r="J34" s="109"/>
      <c r="K34" s="109"/>
      <c r="L34" s="109"/>
      <c r="M34" s="109"/>
      <c r="N34" s="109"/>
      <c r="O34" s="109"/>
      <c r="P34" s="109"/>
      <c r="Q34" s="109"/>
      <c r="AG34" s="47"/>
      <c r="AH34" s="47"/>
    </row>
    <row r="35" spans="3:34" ht="13.15" customHeight="1" x14ac:dyDescent="0.25">
      <c r="C35" s="150" t="s">
        <v>98</v>
      </c>
      <c r="D35" s="151"/>
      <c r="E35" s="45">
        <v>266263.60116380634</v>
      </c>
      <c r="F35" s="45">
        <v>241598.81413829769</v>
      </c>
      <c r="G35" s="45">
        <v>237449.09470540987</v>
      </c>
      <c r="H35" s="45">
        <v>193167.80150586294</v>
      </c>
      <c r="I35" s="45">
        <v>186651.05551968605</v>
      </c>
      <c r="J35" s="107">
        <v>187994.61133720106</v>
      </c>
      <c r="K35" s="107">
        <v>189622.98373668583</v>
      </c>
      <c r="L35" s="107">
        <v>186382.36388606252</v>
      </c>
      <c r="M35" s="107">
        <v>202391.23616252045</v>
      </c>
      <c r="N35" s="107">
        <v>203152.554525368</v>
      </c>
      <c r="O35" s="107">
        <v>224816.5</v>
      </c>
      <c r="P35" s="107">
        <v>229036.3</v>
      </c>
      <c r="Q35" s="107">
        <v>264651.3</v>
      </c>
      <c r="S35" s="6" t="s">
        <v>53</v>
      </c>
      <c r="T35" s="6">
        <v>469852.42296976992</v>
      </c>
      <c r="U35" s="6">
        <v>497100.3781519765</v>
      </c>
      <c r="V35" s="6">
        <v>489977.25884518865</v>
      </c>
      <c r="W35" s="6">
        <v>389227.95329255209</v>
      </c>
      <c r="X35" s="6">
        <v>365332.1</v>
      </c>
      <c r="Y35" s="50">
        <v>359276.58349001571</v>
      </c>
      <c r="Z35" s="50">
        <v>378429.7</v>
      </c>
      <c r="AA35" s="50">
        <v>377298.3</v>
      </c>
      <c r="AB35" s="46">
        <v>375194</v>
      </c>
      <c r="AC35" s="46">
        <v>378972.6</v>
      </c>
      <c r="AD35" s="6">
        <v>388401.6</v>
      </c>
      <c r="AE35" s="6">
        <v>469852.42296976992</v>
      </c>
      <c r="AF35" s="6">
        <v>497100.3781519765</v>
      </c>
      <c r="AG35" s="47">
        <v>487546.10572409001</v>
      </c>
      <c r="AH35" s="47">
        <v>391760.18255942111</v>
      </c>
    </row>
    <row r="36" spans="3:34" ht="8.25" customHeight="1" x14ac:dyDescent="0.25">
      <c r="C36" s="111"/>
      <c r="D36" s="111"/>
      <c r="E36" s="112"/>
      <c r="F36" s="112"/>
      <c r="G36" s="112"/>
      <c r="H36" s="112"/>
      <c r="I36" s="109"/>
      <c r="J36" s="109"/>
      <c r="K36" s="109"/>
      <c r="L36" s="109"/>
      <c r="M36" s="109"/>
      <c r="N36" s="109"/>
      <c r="O36" s="109"/>
      <c r="P36" s="109"/>
      <c r="Q36" s="109"/>
      <c r="AG36" s="47"/>
      <c r="AH36" s="47"/>
    </row>
    <row r="37" spans="3:34" ht="13.15" customHeight="1" x14ac:dyDescent="0.25">
      <c r="C37" s="152" t="s">
        <v>99</v>
      </c>
      <c r="D37" s="152"/>
      <c r="E37" s="51">
        <v>3861222.6342257201</v>
      </c>
      <c r="F37" s="51">
        <v>3983338.639628069</v>
      </c>
      <c r="G37" s="51">
        <v>3969102.132641749</v>
      </c>
      <c r="H37" s="51">
        <v>3683307.6169657456</v>
      </c>
      <c r="I37" s="51">
        <v>3583282.3589987596</v>
      </c>
      <c r="J37" s="51">
        <v>3625173.1763237664</v>
      </c>
      <c r="K37" s="51">
        <v>3669753.876977535</v>
      </c>
      <c r="L37" s="51">
        <v>3716702.1610068213</v>
      </c>
      <c r="M37" s="51">
        <v>3815363.1096640802</v>
      </c>
      <c r="N37" s="51">
        <f t="shared" ref="N37:Q37" si="13">N33+N35</f>
        <v>3923457.0175840277</v>
      </c>
      <c r="O37" s="51">
        <f t="shared" si="13"/>
        <v>4050576.1</v>
      </c>
      <c r="P37" s="51">
        <f t="shared" ref="P37" si="14">P33+P35</f>
        <v>4176247.7999999993</v>
      </c>
      <c r="Q37" s="51">
        <f t="shared" si="13"/>
        <v>4348580</v>
      </c>
      <c r="S37" s="6" t="s">
        <v>55</v>
      </c>
      <c r="T37" s="6">
        <v>2448880.6312721935</v>
      </c>
      <c r="U37" s="6">
        <v>2637056.0870409063</v>
      </c>
      <c r="V37" s="6">
        <v>2667441.9056728259</v>
      </c>
      <c r="W37" s="6">
        <v>2541559.3193617784</v>
      </c>
      <c r="AB37" s="6">
        <v>0</v>
      </c>
      <c r="AC37" s="6">
        <v>0</v>
      </c>
      <c r="AD37" s="6">
        <v>0</v>
      </c>
      <c r="AE37" s="6">
        <v>2528188.9349555857</v>
      </c>
      <c r="AF37" s="6">
        <v>2637056.0593581856</v>
      </c>
      <c r="AG37" s="47">
        <v>2617540.6629771907</v>
      </c>
      <c r="AH37" s="47">
        <v>2433963.9034950389</v>
      </c>
    </row>
    <row r="38" spans="3:34" x14ac:dyDescent="0.25">
      <c r="AG38" s="47"/>
      <c r="AH38" s="47"/>
    </row>
    <row r="39" spans="3:34" x14ac:dyDescent="0.25">
      <c r="C39" s="150" t="s">
        <v>56</v>
      </c>
      <c r="D39" s="153"/>
      <c r="S39" s="6" t="s">
        <v>57</v>
      </c>
      <c r="T39" s="6">
        <v>232456.0346304469</v>
      </c>
      <c r="U39" s="6">
        <v>210922.94275497508</v>
      </c>
      <c r="V39" s="6">
        <v>207300.11439998497</v>
      </c>
      <c r="W39" s="6">
        <v>168641.22981912826</v>
      </c>
      <c r="AB39" s="6" t="e">
        <v>#REF!</v>
      </c>
      <c r="AC39" s="6" t="e">
        <v>#REF!</v>
      </c>
      <c r="AD39" s="6" t="e">
        <v>#REF!</v>
      </c>
      <c r="AE39" s="6">
        <v>232456.0346304469</v>
      </c>
      <c r="AF39" s="6">
        <v>210922.94275497508</v>
      </c>
      <c r="AG39" s="47">
        <v>207300.11439998497</v>
      </c>
      <c r="AH39" s="47">
        <v>167899.93226512262</v>
      </c>
    </row>
    <row r="40" spans="3:34" ht="10.5" customHeight="1" x14ac:dyDescent="0.25">
      <c r="C40" s="113"/>
      <c r="D40" s="114"/>
      <c r="AG40" s="47"/>
      <c r="AH40" s="47"/>
    </row>
    <row r="41" spans="3:34" x14ac:dyDescent="0.25">
      <c r="C41" s="11" t="s">
        <v>101</v>
      </c>
      <c r="D41" s="114"/>
      <c r="AG41" s="47"/>
      <c r="AH41" s="47"/>
    </row>
    <row r="42" spans="3:34" ht="51.75" customHeight="1" x14ac:dyDescent="0.25">
      <c r="C42" s="148" t="s">
        <v>100</v>
      </c>
      <c r="D42" s="149"/>
      <c r="E42" s="149"/>
      <c r="F42" s="149"/>
      <c r="G42" s="149"/>
      <c r="H42" s="149"/>
      <c r="I42" s="149"/>
      <c r="J42" s="149"/>
      <c r="K42" s="149"/>
      <c r="L42" s="149"/>
      <c r="M42" s="149"/>
      <c r="N42" s="149"/>
      <c r="O42" s="149"/>
      <c r="P42" s="149"/>
      <c r="Q42" s="149"/>
      <c r="AG42" s="47"/>
      <c r="AH42" s="47"/>
    </row>
    <row r="43" spans="3:34" x14ac:dyDescent="0.25">
      <c r="D43" s="5"/>
      <c r="AG43" s="47"/>
      <c r="AH43" s="47"/>
    </row>
    <row r="44" spans="3:34" hidden="1" x14ac:dyDescent="0.25">
      <c r="F44" s="6">
        <v>200744.90382978725</v>
      </c>
      <c r="G44" s="6">
        <v>198305.3</v>
      </c>
      <c r="H44" s="6">
        <v>154419.1</v>
      </c>
      <c r="I44" s="6">
        <v>125617.4</v>
      </c>
      <c r="S44" s="6" t="s">
        <v>58</v>
      </c>
      <c r="T44" s="6">
        <v>2760670.2865706235</v>
      </c>
      <c r="U44" s="6">
        <v>2847979.9445635937</v>
      </c>
      <c r="V44" s="6">
        <v>2837801.2903263629</v>
      </c>
      <c r="W44" s="6">
        <v>2633465.8765265765</v>
      </c>
      <c r="AB44" s="6" t="e">
        <v>#REF!</v>
      </c>
      <c r="AC44" s="6" t="e">
        <v>#REF!</v>
      </c>
      <c r="AD44" s="6" t="e">
        <v>#REF!</v>
      </c>
      <c r="AE44" s="6">
        <v>2760644.9695860324</v>
      </c>
      <c r="AF44" s="6">
        <v>2847979.0021131607</v>
      </c>
      <c r="AG44" s="47">
        <v>2824840.7773771756</v>
      </c>
      <c r="AH44" s="47">
        <v>2601863.8357601613</v>
      </c>
    </row>
    <row r="45" spans="3:34" hidden="1" x14ac:dyDescent="0.25">
      <c r="F45" s="6">
        <v>7649.8038297872345</v>
      </c>
      <c r="G45" s="6">
        <v>8069.1999999999989</v>
      </c>
      <c r="H45" s="6">
        <v>8893.7000000000007</v>
      </c>
      <c r="I45" s="6">
        <v>8725.5</v>
      </c>
    </row>
    <row r="46" spans="3:34" hidden="1" x14ac:dyDescent="0.25">
      <c r="F46" s="6">
        <v>29576.9</v>
      </c>
      <c r="G46" s="6">
        <v>21355.9</v>
      </c>
      <c r="H46" s="6">
        <v>20321.2</v>
      </c>
      <c r="I46" s="6">
        <v>18263.599999999999</v>
      </c>
    </row>
    <row r="47" spans="3:34" hidden="1" x14ac:dyDescent="0.25">
      <c r="F47" s="6">
        <v>23678.1</v>
      </c>
      <c r="G47" s="6">
        <v>26528.100000000006</v>
      </c>
      <c r="H47" s="6">
        <v>24537.4</v>
      </c>
      <c r="I47" s="6">
        <v>21813.5</v>
      </c>
    </row>
    <row r="48" spans="3:34" hidden="1" x14ac:dyDescent="0.25">
      <c r="F48" s="6">
        <v>139840.1</v>
      </c>
      <c r="G48" s="6">
        <v>142352.09999999998</v>
      </c>
      <c r="H48" s="6">
        <v>100666.8</v>
      </c>
      <c r="I48" s="6">
        <v>76814.8</v>
      </c>
    </row>
    <row r="49" spans="6:9" hidden="1" x14ac:dyDescent="0.25"/>
    <row r="50" spans="6:9" hidden="1" x14ac:dyDescent="0.25">
      <c r="F50" s="6">
        <v>2933412.8636803748</v>
      </c>
      <c r="G50" s="6">
        <v>2919419.1041494804</v>
      </c>
      <c r="H50" s="6">
        <v>2680495.6562583437</v>
      </c>
      <c r="I50" s="6">
        <v>2602713.6</v>
      </c>
    </row>
    <row r="51" spans="6:9" hidden="1" x14ac:dyDescent="0.25">
      <c r="F51" s="6">
        <v>57083</v>
      </c>
      <c r="G51" s="6">
        <v>58318.157883898013</v>
      </c>
      <c r="H51" s="6">
        <v>59303.046258343653</v>
      </c>
      <c r="I51" s="6">
        <v>58928.800000000003</v>
      </c>
    </row>
    <row r="52" spans="6:9" hidden="1" x14ac:dyDescent="0.25">
      <c r="F52" s="6">
        <v>34174.199999999997</v>
      </c>
      <c r="G52" s="6">
        <v>34098.800000000003</v>
      </c>
      <c r="H52" s="6">
        <v>36043.800000000003</v>
      </c>
      <c r="I52" s="6">
        <v>34598.5</v>
      </c>
    </row>
    <row r="53" spans="6:9" hidden="1" x14ac:dyDescent="0.25">
      <c r="F53" s="6">
        <v>236399.96</v>
      </c>
      <c r="G53" s="6">
        <v>244540</v>
      </c>
      <c r="H53" s="6">
        <v>216449</v>
      </c>
      <c r="I53" s="6">
        <v>199140</v>
      </c>
    </row>
    <row r="54" spans="6:9" hidden="1" x14ac:dyDescent="0.25">
      <c r="F54" s="6">
        <v>103837.93</v>
      </c>
      <c r="G54" s="6">
        <v>102579.73</v>
      </c>
      <c r="H54" s="6">
        <v>94789.68</v>
      </c>
      <c r="I54" s="6">
        <v>91409.47</v>
      </c>
    </row>
    <row r="55" spans="6:9" hidden="1" x14ac:dyDescent="0.25">
      <c r="F55" s="6">
        <v>133481.4</v>
      </c>
      <c r="G55" s="6">
        <v>134321.4</v>
      </c>
      <c r="H55" s="6">
        <v>120627.7</v>
      </c>
      <c r="I55" s="6">
        <v>128963</v>
      </c>
    </row>
    <row r="56" spans="6:9" hidden="1" x14ac:dyDescent="0.25">
      <c r="F56" s="6">
        <v>113842.00348774969</v>
      </c>
      <c r="G56" s="6">
        <v>115106.70348774971</v>
      </c>
      <c r="H56" s="6">
        <v>118878.90000000001</v>
      </c>
      <c r="I56" s="6">
        <v>117833.2</v>
      </c>
    </row>
    <row r="57" spans="6:9" hidden="1" x14ac:dyDescent="0.25">
      <c r="F57" s="6">
        <v>1267654.0401926248</v>
      </c>
      <c r="G57" s="6">
        <v>1225931.8845632086</v>
      </c>
      <c r="H57" s="6">
        <v>1043660.3900000001</v>
      </c>
      <c r="I57" s="6">
        <v>993773.75</v>
      </c>
    </row>
    <row r="58" spans="6:9" hidden="1" x14ac:dyDescent="0.25">
      <c r="F58" s="6">
        <v>221853.96000000002</v>
      </c>
      <c r="G58" s="6">
        <v>221536.14</v>
      </c>
      <c r="H58" s="6">
        <v>213219.15</v>
      </c>
      <c r="I58" s="6">
        <v>206768.55999999997</v>
      </c>
    </row>
    <row r="59" spans="6:9" hidden="1" x14ac:dyDescent="0.25">
      <c r="F59" s="6">
        <v>317523.68</v>
      </c>
      <c r="G59" s="6">
        <v>317215.88821462402</v>
      </c>
      <c r="H59" s="6">
        <v>323018.94000000006</v>
      </c>
      <c r="I59" s="6">
        <v>327955.70000000007</v>
      </c>
    </row>
    <row r="60" spans="6:9" hidden="1" x14ac:dyDescent="0.25">
      <c r="F60" s="6">
        <v>54700.15</v>
      </c>
      <c r="G60" s="6">
        <v>54152.32</v>
      </c>
      <c r="H60" s="6">
        <v>51228.119999999995</v>
      </c>
      <c r="I60" s="6">
        <v>49525.11</v>
      </c>
    </row>
    <row r="61" spans="6:9" hidden="1" x14ac:dyDescent="0.25">
      <c r="F61" s="6">
        <v>174343.74999999997</v>
      </c>
      <c r="G61" s="6">
        <v>188181.83</v>
      </c>
      <c r="H61" s="6">
        <v>181661.02</v>
      </c>
      <c r="I61" s="6">
        <v>174900.36</v>
      </c>
    </row>
    <row r="62" spans="6:9" hidden="1" x14ac:dyDescent="0.25">
      <c r="F62" s="6">
        <v>61961.649999999994</v>
      </c>
      <c r="G62" s="6">
        <v>66641.329999999987</v>
      </c>
      <c r="H62" s="6">
        <v>66877.5</v>
      </c>
      <c r="I62" s="6">
        <v>65498.490000000005</v>
      </c>
    </row>
    <row r="63" spans="6:9" hidden="1" x14ac:dyDescent="0.25">
      <c r="F63" s="6">
        <v>69880.179999999993</v>
      </c>
      <c r="G63" s="6">
        <v>74831.23000000001</v>
      </c>
      <c r="H63" s="6">
        <v>74663.900000000009</v>
      </c>
      <c r="I63" s="6">
        <v>74526.73000000001</v>
      </c>
    </row>
    <row r="64" spans="6:9" hidden="1" x14ac:dyDescent="0.25">
      <c r="F64" s="6">
        <v>86676.959999999992</v>
      </c>
      <c r="G64" s="6">
        <v>81963.69</v>
      </c>
      <c r="H64" s="6">
        <v>80074.509999999995</v>
      </c>
      <c r="I64" s="6">
        <v>78891.929999999993</v>
      </c>
    </row>
    <row r="65" spans="2:11" hidden="1" x14ac:dyDescent="0.25"/>
    <row r="66" spans="2:11" hidden="1" x14ac:dyDescent="0.25">
      <c r="F66" s="6">
        <v>3134157.7675101622</v>
      </c>
      <c r="G66" s="6">
        <v>3117724.4041494802</v>
      </c>
      <c r="H66" s="6">
        <v>2834914.7562583438</v>
      </c>
      <c r="I66" s="6">
        <v>2728331</v>
      </c>
    </row>
    <row r="67" spans="2:11" hidden="1" x14ac:dyDescent="0.25"/>
    <row r="68" spans="2:11" hidden="1" x14ac:dyDescent="0.25">
      <c r="F68" s="6">
        <v>497100.3781519765</v>
      </c>
      <c r="G68" s="6">
        <v>489943.10572409001</v>
      </c>
      <c r="H68" s="6">
        <v>389267.14329255209</v>
      </c>
      <c r="I68" s="6">
        <v>365388.51196136774</v>
      </c>
    </row>
    <row r="69" spans="2:11" hidden="1" x14ac:dyDescent="0.25"/>
    <row r="70" spans="2:11" hidden="1" x14ac:dyDescent="0.25">
      <c r="B70" s="21"/>
      <c r="C70" s="21"/>
      <c r="D70" s="22"/>
      <c r="E70" s="22"/>
      <c r="F70" s="22">
        <v>2637057.3893581857</v>
      </c>
      <c r="G70" s="22">
        <v>2627781.2984253904</v>
      </c>
      <c r="H70" s="22">
        <v>2445647.6129657915</v>
      </c>
      <c r="I70" s="22">
        <v>2362942.4880386321</v>
      </c>
      <c r="J70" s="22"/>
    </row>
    <row r="71" spans="2:11" ht="9" customHeight="1" x14ac:dyDescent="0.25">
      <c r="B71" s="21"/>
      <c r="C71" s="21"/>
      <c r="D71" s="22"/>
      <c r="E71" s="22"/>
      <c r="F71" s="22"/>
      <c r="G71" s="22"/>
      <c r="H71" s="22"/>
      <c r="I71" s="22"/>
      <c r="J71" s="22"/>
    </row>
    <row r="72" spans="2:11" x14ac:dyDescent="0.25">
      <c r="B72" s="87"/>
      <c r="C72" s="87"/>
      <c r="D72" s="87"/>
      <c r="E72" s="87"/>
      <c r="F72" s="87"/>
      <c r="G72" s="87"/>
      <c r="H72" s="87"/>
      <c r="I72" s="87"/>
      <c r="J72" s="40"/>
      <c r="K72" s="40"/>
    </row>
  </sheetData>
  <mergeCells count="9">
    <mergeCell ref="C42:Q42"/>
    <mergeCell ref="C35:D35"/>
    <mergeCell ref="C37:D37"/>
    <mergeCell ref="C39:D39"/>
    <mergeCell ref="C7:Q7"/>
    <mergeCell ref="D9:E9"/>
    <mergeCell ref="C10:D10"/>
    <mergeCell ref="C11:D11"/>
    <mergeCell ref="C17:D17"/>
  </mergeCells>
  <pageMargins left="0.7" right="0.7" top="0.75" bottom="0.75" header="0.3" footer="0.3"/>
  <pageSetup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D64"/>
  <sheetViews>
    <sheetView topLeftCell="B7" zoomScaleNormal="100" zoomScaleSheetLayoutView="85" workbookViewId="0">
      <pane xSplit="3" ySplit="7" topLeftCell="E14" activePane="bottomRight" state="frozen"/>
      <selection activeCell="B7" sqref="B7"/>
      <selection pane="topRight" activeCell="E7" sqref="E7"/>
      <selection pane="bottomLeft" activeCell="B11" sqref="B11"/>
      <selection pane="bottomRight" activeCell="R9" sqref="R9"/>
    </sheetView>
  </sheetViews>
  <sheetFormatPr defaultRowHeight="15" x14ac:dyDescent="0.25"/>
  <cols>
    <col min="1" max="1" width="9.140625" style="6"/>
    <col min="2" max="2" width="7.7109375" style="5" customWidth="1"/>
    <col min="3" max="3" width="2.5703125" style="5" customWidth="1"/>
    <col min="4" max="4" width="40" style="6" customWidth="1"/>
    <col min="5" max="7" width="10.5703125" style="6" hidden="1" customWidth="1"/>
    <col min="8" max="18" width="10.5703125" style="6" customWidth="1"/>
    <col min="19" max="19" width="31.140625" style="6" hidden="1" customWidth="1"/>
    <col min="20" max="21" width="11.42578125" style="6" hidden="1" customWidth="1"/>
    <col min="22" max="22" width="13" style="6" hidden="1" customWidth="1"/>
    <col min="23" max="26" width="12.85546875" style="6" hidden="1" customWidth="1"/>
    <col min="27" max="27" width="11.7109375" style="6" hidden="1" customWidth="1"/>
    <col min="28" max="30" width="11.85546875" style="6" hidden="1" customWidth="1"/>
    <col min="31" max="267" width="9.140625" style="6"/>
    <col min="268" max="268" width="7.7109375" style="6" customWidth="1"/>
    <col min="269" max="269" width="2.5703125" style="6" customWidth="1"/>
    <col min="270" max="270" width="40.42578125" style="6" customWidth="1"/>
    <col min="271" max="272" width="10.28515625" style="6" customWidth="1"/>
    <col min="273" max="273" width="12" style="6" customWidth="1"/>
    <col min="274" max="275" width="10.28515625" style="6" customWidth="1"/>
    <col min="276" max="276" width="5" style="6" customWidth="1"/>
    <col min="277" max="277" width="10.42578125" style="6" customWidth="1"/>
    <col min="278" max="278" width="31.140625" style="6" customWidth="1"/>
    <col min="279" max="280" width="11.42578125" style="6" customWidth="1"/>
    <col min="281" max="281" width="13" style="6" bestFit="1" customWidth="1"/>
    <col min="282" max="283" width="12.85546875" style="6" bestFit="1" customWidth="1"/>
    <col min="284" max="523" width="9.140625" style="6"/>
    <col min="524" max="524" width="7.7109375" style="6" customWidth="1"/>
    <col min="525" max="525" width="2.5703125" style="6" customWidth="1"/>
    <col min="526" max="526" width="40.42578125" style="6" customWidth="1"/>
    <col min="527" max="528" width="10.28515625" style="6" customWidth="1"/>
    <col min="529" max="529" width="12" style="6" customWidth="1"/>
    <col min="530" max="531" width="10.28515625" style="6" customWidth="1"/>
    <col min="532" max="532" width="5" style="6" customWidth="1"/>
    <col min="533" max="533" width="10.42578125" style="6" customWidth="1"/>
    <col min="534" max="534" width="31.140625" style="6" customWidth="1"/>
    <col min="535" max="536" width="11.42578125" style="6" customWidth="1"/>
    <col min="537" max="537" width="13" style="6" bestFit="1" customWidth="1"/>
    <col min="538" max="539" width="12.85546875" style="6" bestFit="1" customWidth="1"/>
    <col min="540" max="779" width="9.140625" style="6"/>
    <col min="780" max="780" width="7.7109375" style="6" customWidth="1"/>
    <col min="781" max="781" width="2.5703125" style="6" customWidth="1"/>
    <col min="782" max="782" width="40.42578125" style="6" customWidth="1"/>
    <col min="783" max="784" width="10.28515625" style="6" customWidth="1"/>
    <col min="785" max="785" width="12" style="6" customWidth="1"/>
    <col min="786" max="787" width="10.28515625" style="6" customWidth="1"/>
    <col min="788" max="788" width="5" style="6" customWidth="1"/>
    <col min="789" max="789" width="10.42578125" style="6" customWidth="1"/>
    <col min="790" max="790" width="31.140625" style="6" customWidth="1"/>
    <col min="791" max="792" width="11.42578125" style="6" customWidth="1"/>
    <col min="793" max="793" width="13" style="6" bestFit="1" customWidth="1"/>
    <col min="794" max="795" width="12.85546875" style="6" bestFit="1" customWidth="1"/>
    <col min="796" max="1035" width="9.140625" style="6"/>
    <col min="1036" max="1036" width="7.7109375" style="6" customWidth="1"/>
    <col min="1037" max="1037" width="2.5703125" style="6" customWidth="1"/>
    <col min="1038" max="1038" width="40.42578125" style="6" customWidth="1"/>
    <col min="1039" max="1040" width="10.28515625" style="6" customWidth="1"/>
    <col min="1041" max="1041" width="12" style="6" customWidth="1"/>
    <col min="1042" max="1043" width="10.28515625" style="6" customWidth="1"/>
    <col min="1044" max="1044" width="5" style="6" customWidth="1"/>
    <col min="1045" max="1045" width="10.42578125" style="6" customWidth="1"/>
    <col min="1046" max="1046" width="31.140625" style="6" customWidth="1"/>
    <col min="1047" max="1048" width="11.42578125" style="6" customWidth="1"/>
    <col min="1049" max="1049" width="13" style="6" bestFit="1" customWidth="1"/>
    <col min="1050" max="1051" width="12.85546875" style="6" bestFit="1" customWidth="1"/>
    <col min="1052" max="1291" width="9.140625" style="6"/>
    <col min="1292" max="1292" width="7.7109375" style="6" customWidth="1"/>
    <col min="1293" max="1293" width="2.5703125" style="6" customWidth="1"/>
    <col min="1294" max="1294" width="40.42578125" style="6" customWidth="1"/>
    <col min="1295" max="1296" width="10.28515625" style="6" customWidth="1"/>
    <col min="1297" max="1297" width="12" style="6" customWidth="1"/>
    <col min="1298" max="1299" width="10.28515625" style="6" customWidth="1"/>
    <col min="1300" max="1300" width="5" style="6" customWidth="1"/>
    <col min="1301" max="1301" width="10.42578125" style="6" customWidth="1"/>
    <col min="1302" max="1302" width="31.140625" style="6" customWidth="1"/>
    <col min="1303" max="1304" width="11.42578125" style="6" customWidth="1"/>
    <col min="1305" max="1305" width="13" style="6" bestFit="1" customWidth="1"/>
    <col min="1306" max="1307" width="12.85546875" style="6" bestFit="1" customWidth="1"/>
    <col min="1308" max="1547" width="9.140625" style="6"/>
    <col min="1548" max="1548" width="7.7109375" style="6" customWidth="1"/>
    <col min="1549" max="1549" width="2.5703125" style="6" customWidth="1"/>
    <col min="1550" max="1550" width="40.42578125" style="6" customWidth="1"/>
    <col min="1551" max="1552" width="10.28515625" style="6" customWidth="1"/>
    <col min="1553" max="1553" width="12" style="6" customWidth="1"/>
    <col min="1554" max="1555" width="10.28515625" style="6" customWidth="1"/>
    <col min="1556" max="1556" width="5" style="6" customWidth="1"/>
    <col min="1557" max="1557" width="10.42578125" style="6" customWidth="1"/>
    <col min="1558" max="1558" width="31.140625" style="6" customWidth="1"/>
    <col min="1559" max="1560" width="11.42578125" style="6" customWidth="1"/>
    <col min="1561" max="1561" width="13" style="6" bestFit="1" customWidth="1"/>
    <col min="1562" max="1563" width="12.85546875" style="6" bestFit="1" customWidth="1"/>
    <col min="1564" max="1803" width="9.140625" style="6"/>
    <col min="1804" max="1804" width="7.7109375" style="6" customWidth="1"/>
    <col min="1805" max="1805" width="2.5703125" style="6" customWidth="1"/>
    <col min="1806" max="1806" width="40.42578125" style="6" customWidth="1"/>
    <col min="1807" max="1808" width="10.28515625" style="6" customWidth="1"/>
    <col min="1809" max="1809" width="12" style="6" customWidth="1"/>
    <col min="1810" max="1811" width="10.28515625" style="6" customWidth="1"/>
    <col min="1812" max="1812" width="5" style="6" customWidth="1"/>
    <col min="1813" max="1813" width="10.42578125" style="6" customWidth="1"/>
    <col min="1814" max="1814" width="31.140625" style="6" customWidth="1"/>
    <col min="1815" max="1816" width="11.42578125" style="6" customWidth="1"/>
    <col min="1817" max="1817" width="13" style="6" bestFit="1" customWidth="1"/>
    <col min="1818" max="1819" width="12.85546875" style="6" bestFit="1" customWidth="1"/>
    <col min="1820" max="2059" width="9.140625" style="6"/>
    <col min="2060" max="2060" width="7.7109375" style="6" customWidth="1"/>
    <col min="2061" max="2061" width="2.5703125" style="6" customWidth="1"/>
    <col min="2062" max="2062" width="40.42578125" style="6" customWidth="1"/>
    <col min="2063" max="2064" width="10.28515625" style="6" customWidth="1"/>
    <col min="2065" max="2065" width="12" style="6" customWidth="1"/>
    <col min="2066" max="2067" width="10.28515625" style="6" customWidth="1"/>
    <col min="2068" max="2068" width="5" style="6" customWidth="1"/>
    <col min="2069" max="2069" width="10.42578125" style="6" customWidth="1"/>
    <col min="2070" max="2070" width="31.140625" style="6" customWidth="1"/>
    <col min="2071" max="2072" width="11.42578125" style="6" customWidth="1"/>
    <col min="2073" max="2073" width="13" style="6" bestFit="1" customWidth="1"/>
    <col min="2074" max="2075" width="12.85546875" style="6" bestFit="1" customWidth="1"/>
    <col min="2076" max="2315" width="9.140625" style="6"/>
    <col min="2316" max="2316" width="7.7109375" style="6" customWidth="1"/>
    <col min="2317" max="2317" width="2.5703125" style="6" customWidth="1"/>
    <col min="2318" max="2318" width="40.42578125" style="6" customWidth="1"/>
    <col min="2319" max="2320" width="10.28515625" style="6" customWidth="1"/>
    <col min="2321" max="2321" width="12" style="6" customWidth="1"/>
    <col min="2322" max="2323" width="10.28515625" style="6" customWidth="1"/>
    <col min="2324" max="2324" width="5" style="6" customWidth="1"/>
    <col min="2325" max="2325" width="10.42578125" style="6" customWidth="1"/>
    <col min="2326" max="2326" width="31.140625" style="6" customWidth="1"/>
    <col min="2327" max="2328" width="11.42578125" style="6" customWidth="1"/>
    <col min="2329" max="2329" width="13" style="6" bestFit="1" customWidth="1"/>
    <col min="2330" max="2331" width="12.85546875" style="6" bestFit="1" customWidth="1"/>
    <col min="2332" max="2571" width="9.140625" style="6"/>
    <col min="2572" max="2572" width="7.7109375" style="6" customWidth="1"/>
    <col min="2573" max="2573" width="2.5703125" style="6" customWidth="1"/>
    <col min="2574" max="2574" width="40.42578125" style="6" customWidth="1"/>
    <col min="2575" max="2576" width="10.28515625" style="6" customWidth="1"/>
    <col min="2577" max="2577" width="12" style="6" customWidth="1"/>
    <col min="2578" max="2579" width="10.28515625" style="6" customWidth="1"/>
    <col min="2580" max="2580" width="5" style="6" customWidth="1"/>
    <col min="2581" max="2581" width="10.42578125" style="6" customWidth="1"/>
    <col min="2582" max="2582" width="31.140625" style="6" customWidth="1"/>
    <col min="2583" max="2584" width="11.42578125" style="6" customWidth="1"/>
    <col min="2585" max="2585" width="13" style="6" bestFit="1" customWidth="1"/>
    <col min="2586" max="2587" width="12.85546875" style="6" bestFit="1" customWidth="1"/>
    <col min="2588" max="2827" width="9.140625" style="6"/>
    <col min="2828" max="2828" width="7.7109375" style="6" customWidth="1"/>
    <col min="2829" max="2829" width="2.5703125" style="6" customWidth="1"/>
    <col min="2830" max="2830" width="40.42578125" style="6" customWidth="1"/>
    <col min="2831" max="2832" width="10.28515625" style="6" customWidth="1"/>
    <col min="2833" max="2833" width="12" style="6" customWidth="1"/>
    <col min="2834" max="2835" width="10.28515625" style="6" customWidth="1"/>
    <col min="2836" max="2836" width="5" style="6" customWidth="1"/>
    <col min="2837" max="2837" width="10.42578125" style="6" customWidth="1"/>
    <col min="2838" max="2838" width="31.140625" style="6" customWidth="1"/>
    <col min="2839" max="2840" width="11.42578125" style="6" customWidth="1"/>
    <col min="2841" max="2841" width="13" style="6" bestFit="1" customWidth="1"/>
    <col min="2842" max="2843" width="12.85546875" style="6" bestFit="1" customWidth="1"/>
    <col min="2844" max="3083" width="9.140625" style="6"/>
    <col min="3084" max="3084" width="7.7109375" style="6" customWidth="1"/>
    <col min="3085" max="3085" width="2.5703125" style="6" customWidth="1"/>
    <col min="3086" max="3086" width="40.42578125" style="6" customWidth="1"/>
    <col min="3087" max="3088" width="10.28515625" style="6" customWidth="1"/>
    <col min="3089" max="3089" width="12" style="6" customWidth="1"/>
    <col min="3090" max="3091" width="10.28515625" style="6" customWidth="1"/>
    <col min="3092" max="3092" width="5" style="6" customWidth="1"/>
    <col min="3093" max="3093" width="10.42578125" style="6" customWidth="1"/>
    <col min="3094" max="3094" width="31.140625" style="6" customWidth="1"/>
    <col min="3095" max="3096" width="11.42578125" style="6" customWidth="1"/>
    <col min="3097" max="3097" width="13" style="6" bestFit="1" customWidth="1"/>
    <col min="3098" max="3099" width="12.85546875" style="6" bestFit="1" customWidth="1"/>
    <col min="3100" max="3339" width="9.140625" style="6"/>
    <col min="3340" max="3340" width="7.7109375" style="6" customWidth="1"/>
    <col min="3341" max="3341" width="2.5703125" style="6" customWidth="1"/>
    <col min="3342" max="3342" width="40.42578125" style="6" customWidth="1"/>
    <col min="3343" max="3344" width="10.28515625" style="6" customWidth="1"/>
    <col min="3345" max="3345" width="12" style="6" customWidth="1"/>
    <col min="3346" max="3347" width="10.28515625" style="6" customWidth="1"/>
    <col min="3348" max="3348" width="5" style="6" customWidth="1"/>
    <col min="3349" max="3349" width="10.42578125" style="6" customWidth="1"/>
    <col min="3350" max="3350" width="31.140625" style="6" customWidth="1"/>
    <col min="3351" max="3352" width="11.42578125" style="6" customWidth="1"/>
    <col min="3353" max="3353" width="13" style="6" bestFit="1" customWidth="1"/>
    <col min="3354" max="3355" width="12.85546875" style="6" bestFit="1" customWidth="1"/>
    <col min="3356" max="3595" width="9.140625" style="6"/>
    <col min="3596" max="3596" width="7.7109375" style="6" customWidth="1"/>
    <col min="3597" max="3597" width="2.5703125" style="6" customWidth="1"/>
    <col min="3598" max="3598" width="40.42578125" style="6" customWidth="1"/>
    <col min="3599" max="3600" width="10.28515625" style="6" customWidth="1"/>
    <col min="3601" max="3601" width="12" style="6" customWidth="1"/>
    <col min="3602" max="3603" width="10.28515625" style="6" customWidth="1"/>
    <col min="3604" max="3604" width="5" style="6" customWidth="1"/>
    <col min="3605" max="3605" width="10.42578125" style="6" customWidth="1"/>
    <col min="3606" max="3606" width="31.140625" style="6" customWidth="1"/>
    <col min="3607" max="3608" width="11.42578125" style="6" customWidth="1"/>
    <col min="3609" max="3609" width="13" style="6" bestFit="1" customWidth="1"/>
    <col min="3610" max="3611" width="12.85546875" style="6" bestFit="1" customWidth="1"/>
    <col min="3612" max="3851" width="9.140625" style="6"/>
    <col min="3852" max="3852" width="7.7109375" style="6" customWidth="1"/>
    <col min="3853" max="3853" width="2.5703125" style="6" customWidth="1"/>
    <col min="3854" max="3854" width="40.42578125" style="6" customWidth="1"/>
    <col min="3855" max="3856" width="10.28515625" style="6" customWidth="1"/>
    <col min="3857" max="3857" width="12" style="6" customWidth="1"/>
    <col min="3858" max="3859" width="10.28515625" style="6" customWidth="1"/>
    <col min="3860" max="3860" width="5" style="6" customWidth="1"/>
    <col min="3861" max="3861" width="10.42578125" style="6" customWidth="1"/>
    <col min="3862" max="3862" width="31.140625" style="6" customWidth="1"/>
    <col min="3863" max="3864" width="11.42578125" style="6" customWidth="1"/>
    <col min="3865" max="3865" width="13" style="6" bestFit="1" customWidth="1"/>
    <col min="3866" max="3867" width="12.85546875" style="6" bestFit="1" customWidth="1"/>
    <col min="3868" max="4107" width="9.140625" style="6"/>
    <col min="4108" max="4108" width="7.7109375" style="6" customWidth="1"/>
    <col min="4109" max="4109" width="2.5703125" style="6" customWidth="1"/>
    <col min="4110" max="4110" width="40.42578125" style="6" customWidth="1"/>
    <col min="4111" max="4112" width="10.28515625" style="6" customWidth="1"/>
    <col min="4113" max="4113" width="12" style="6" customWidth="1"/>
    <col min="4114" max="4115" width="10.28515625" style="6" customWidth="1"/>
    <col min="4116" max="4116" width="5" style="6" customWidth="1"/>
    <col min="4117" max="4117" width="10.42578125" style="6" customWidth="1"/>
    <col min="4118" max="4118" width="31.140625" style="6" customWidth="1"/>
    <col min="4119" max="4120" width="11.42578125" style="6" customWidth="1"/>
    <col min="4121" max="4121" width="13" style="6" bestFit="1" customWidth="1"/>
    <col min="4122" max="4123" width="12.85546875" style="6" bestFit="1" customWidth="1"/>
    <col min="4124" max="4363" width="9.140625" style="6"/>
    <col min="4364" max="4364" width="7.7109375" style="6" customWidth="1"/>
    <col min="4365" max="4365" width="2.5703125" style="6" customWidth="1"/>
    <col min="4366" max="4366" width="40.42578125" style="6" customWidth="1"/>
    <col min="4367" max="4368" width="10.28515625" style="6" customWidth="1"/>
    <col min="4369" max="4369" width="12" style="6" customWidth="1"/>
    <col min="4370" max="4371" width="10.28515625" style="6" customWidth="1"/>
    <col min="4372" max="4372" width="5" style="6" customWidth="1"/>
    <col min="4373" max="4373" width="10.42578125" style="6" customWidth="1"/>
    <col min="4374" max="4374" width="31.140625" style="6" customWidth="1"/>
    <col min="4375" max="4376" width="11.42578125" style="6" customWidth="1"/>
    <col min="4377" max="4377" width="13" style="6" bestFit="1" customWidth="1"/>
    <col min="4378" max="4379" width="12.85546875" style="6" bestFit="1" customWidth="1"/>
    <col min="4380" max="4619" width="9.140625" style="6"/>
    <col min="4620" max="4620" width="7.7109375" style="6" customWidth="1"/>
    <col min="4621" max="4621" width="2.5703125" style="6" customWidth="1"/>
    <col min="4622" max="4622" width="40.42578125" style="6" customWidth="1"/>
    <col min="4623" max="4624" width="10.28515625" style="6" customWidth="1"/>
    <col min="4625" max="4625" width="12" style="6" customWidth="1"/>
    <col min="4626" max="4627" width="10.28515625" style="6" customWidth="1"/>
    <col min="4628" max="4628" width="5" style="6" customWidth="1"/>
    <col min="4629" max="4629" width="10.42578125" style="6" customWidth="1"/>
    <col min="4630" max="4630" width="31.140625" style="6" customWidth="1"/>
    <col min="4631" max="4632" width="11.42578125" style="6" customWidth="1"/>
    <col min="4633" max="4633" width="13" style="6" bestFit="1" customWidth="1"/>
    <col min="4634" max="4635" width="12.85546875" style="6" bestFit="1" customWidth="1"/>
    <col min="4636" max="4875" width="9.140625" style="6"/>
    <col min="4876" max="4876" width="7.7109375" style="6" customWidth="1"/>
    <col min="4877" max="4877" width="2.5703125" style="6" customWidth="1"/>
    <col min="4878" max="4878" width="40.42578125" style="6" customWidth="1"/>
    <col min="4879" max="4880" width="10.28515625" style="6" customWidth="1"/>
    <col min="4881" max="4881" width="12" style="6" customWidth="1"/>
    <col min="4882" max="4883" width="10.28515625" style="6" customWidth="1"/>
    <col min="4884" max="4884" width="5" style="6" customWidth="1"/>
    <col min="4885" max="4885" width="10.42578125" style="6" customWidth="1"/>
    <col min="4886" max="4886" width="31.140625" style="6" customWidth="1"/>
    <col min="4887" max="4888" width="11.42578125" style="6" customWidth="1"/>
    <col min="4889" max="4889" width="13" style="6" bestFit="1" customWidth="1"/>
    <col min="4890" max="4891" width="12.85546875" style="6" bestFit="1" customWidth="1"/>
    <col min="4892" max="5131" width="9.140625" style="6"/>
    <col min="5132" max="5132" width="7.7109375" style="6" customWidth="1"/>
    <col min="5133" max="5133" width="2.5703125" style="6" customWidth="1"/>
    <col min="5134" max="5134" width="40.42578125" style="6" customWidth="1"/>
    <col min="5135" max="5136" width="10.28515625" style="6" customWidth="1"/>
    <col min="5137" max="5137" width="12" style="6" customWidth="1"/>
    <col min="5138" max="5139" width="10.28515625" style="6" customWidth="1"/>
    <col min="5140" max="5140" width="5" style="6" customWidth="1"/>
    <col min="5141" max="5141" width="10.42578125" style="6" customWidth="1"/>
    <col min="5142" max="5142" width="31.140625" style="6" customWidth="1"/>
    <col min="5143" max="5144" width="11.42578125" style="6" customWidth="1"/>
    <col min="5145" max="5145" width="13" style="6" bestFit="1" customWidth="1"/>
    <col min="5146" max="5147" width="12.85546875" style="6" bestFit="1" customWidth="1"/>
    <col min="5148" max="5387" width="9.140625" style="6"/>
    <col min="5388" max="5388" width="7.7109375" style="6" customWidth="1"/>
    <col min="5389" max="5389" width="2.5703125" style="6" customWidth="1"/>
    <col min="5390" max="5390" width="40.42578125" style="6" customWidth="1"/>
    <col min="5391" max="5392" width="10.28515625" style="6" customWidth="1"/>
    <col min="5393" max="5393" width="12" style="6" customWidth="1"/>
    <col min="5394" max="5395" width="10.28515625" style="6" customWidth="1"/>
    <col min="5396" max="5396" width="5" style="6" customWidth="1"/>
    <col min="5397" max="5397" width="10.42578125" style="6" customWidth="1"/>
    <col min="5398" max="5398" width="31.140625" style="6" customWidth="1"/>
    <col min="5399" max="5400" width="11.42578125" style="6" customWidth="1"/>
    <col min="5401" max="5401" width="13" style="6" bestFit="1" customWidth="1"/>
    <col min="5402" max="5403" width="12.85546875" style="6" bestFit="1" customWidth="1"/>
    <col min="5404" max="5643" width="9.140625" style="6"/>
    <col min="5644" max="5644" width="7.7109375" style="6" customWidth="1"/>
    <col min="5645" max="5645" width="2.5703125" style="6" customWidth="1"/>
    <col min="5646" max="5646" width="40.42578125" style="6" customWidth="1"/>
    <col min="5647" max="5648" width="10.28515625" style="6" customWidth="1"/>
    <col min="5649" max="5649" width="12" style="6" customWidth="1"/>
    <col min="5650" max="5651" width="10.28515625" style="6" customWidth="1"/>
    <col min="5652" max="5652" width="5" style="6" customWidth="1"/>
    <col min="5653" max="5653" width="10.42578125" style="6" customWidth="1"/>
    <col min="5654" max="5654" width="31.140625" style="6" customWidth="1"/>
    <col min="5655" max="5656" width="11.42578125" style="6" customWidth="1"/>
    <col min="5657" max="5657" width="13" style="6" bestFit="1" customWidth="1"/>
    <col min="5658" max="5659" width="12.85546875" style="6" bestFit="1" customWidth="1"/>
    <col min="5660" max="5899" width="9.140625" style="6"/>
    <col min="5900" max="5900" width="7.7109375" style="6" customWidth="1"/>
    <col min="5901" max="5901" width="2.5703125" style="6" customWidth="1"/>
    <col min="5902" max="5902" width="40.42578125" style="6" customWidth="1"/>
    <col min="5903" max="5904" width="10.28515625" style="6" customWidth="1"/>
    <col min="5905" max="5905" width="12" style="6" customWidth="1"/>
    <col min="5906" max="5907" width="10.28515625" style="6" customWidth="1"/>
    <col min="5908" max="5908" width="5" style="6" customWidth="1"/>
    <col min="5909" max="5909" width="10.42578125" style="6" customWidth="1"/>
    <col min="5910" max="5910" width="31.140625" style="6" customWidth="1"/>
    <col min="5911" max="5912" width="11.42578125" style="6" customWidth="1"/>
    <col min="5913" max="5913" width="13" style="6" bestFit="1" customWidth="1"/>
    <col min="5914" max="5915" width="12.85546875" style="6" bestFit="1" customWidth="1"/>
    <col min="5916" max="6155" width="9.140625" style="6"/>
    <col min="6156" max="6156" width="7.7109375" style="6" customWidth="1"/>
    <col min="6157" max="6157" width="2.5703125" style="6" customWidth="1"/>
    <col min="6158" max="6158" width="40.42578125" style="6" customWidth="1"/>
    <col min="6159" max="6160" width="10.28515625" style="6" customWidth="1"/>
    <col min="6161" max="6161" width="12" style="6" customWidth="1"/>
    <col min="6162" max="6163" width="10.28515625" style="6" customWidth="1"/>
    <col min="6164" max="6164" width="5" style="6" customWidth="1"/>
    <col min="6165" max="6165" width="10.42578125" style="6" customWidth="1"/>
    <col min="6166" max="6166" width="31.140625" style="6" customWidth="1"/>
    <col min="6167" max="6168" width="11.42578125" style="6" customWidth="1"/>
    <col min="6169" max="6169" width="13" style="6" bestFit="1" customWidth="1"/>
    <col min="6170" max="6171" width="12.85546875" style="6" bestFit="1" customWidth="1"/>
    <col min="6172" max="6411" width="9.140625" style="6"/>
    <col min="6412" max="6412" width="7.7109375" style="6" customWidth="1"/>
    <col min="6413" max="6413" width="2.5703125" style="6" customWidth="1"/>
    <col min="6414" max="6414" width="40.42578125" style="6" customWidth="1"/>
    <col min="6415" max="6416" width="10.28515625" style="6" customWidth="1"/>
    <col min="6417" max="6417" width="12" style="6" customWidth="1"/>
    <col min="6418" max="6419" width="10.28515625" style="6" customWidth="1"/>
    <col min="6420" max="6420" width="5" style="6" customWidth="1"/>
    <col min="6421" max="6421" width="10.42578125" style="6" customWidth="1"/>
    <col min="6422" max="6422" width="31.140625" style="6" customWidth="1"/>
    <col min="6423" max="6424" width="11.42578125" style="6" customWidth="1"/>
    <col min="6425" max="6425" width="13" style="6" bestFit="1" customWidth="1"/>
    <col min="6426" max="6427" width="12.85546875" style="6" bestFit="1" customWidth="1"/>
    <col min="6428" max="6667" width="9.140625" style="6"/>
    <col min="6668" max="6668" width="7.7109375" style="6" customWidth="1"/>
    <col min="6669" max="6669" width="2.5703125" style="6" customWidth="1"/>
    <col min="6670" max="6670" width="40.42578125" style="6" customWidth="1"/>
    <col min="6671" max="6672" width="10.28515625" style="6" customWidth="1"/>
    <col min="6673" max="6673" width="12" style="6" customWidth="1"/>
    <col min="6674" max="6675" width="10.28515625" style="6" customWidth="1"/>
    <col min="6676" max="6676" width="5" style="6" customWidth="1"/>
    <col min="6677" max="6677" width="10.42578125" style="6" customWidth="1"/>
    <col min="6678" max="6678" width="31.140625" style="6" customWidth="1"/>
    <col min="6679" max="6680" width="11.42578125" style="6" customWidth="1"/>
    <col min="6681" max="6681" width="13" style="6" bestFit="1" customWidth="1"/>
    <col min="6682" max="6683" width="12.85546875" style="6" bestFit="1" customWidth="1"/>
    <col min="6684" max="6923" width="9.140625" style="6"/>
    <col min="6924" max="6924" width="7.7109375" style="6" customWidth="1"/>
    <col min="6925" max="6925" width="2.5703125" style="6" customWidth="1"/>
    <col min="6926" max="6926" width="40.42578125" style="6" customWidth="1"/>
    <col min="6927" max="6928" width="10.28515625" style="6" customWidth="1"/>
    <col min="6929" max="6929" width="12" style="6" customWidth="1"/>
    <col min="6930" max="6931" width="10.28515625" style="6" customWidth="1"/>
    <col min="6932" max="6932" width="5" style="6" customWidth="1"/>
    <col min="6933" max="6933" width="10.42578125" style="6" customWidth="1"/>
    <col min="6934" max="6934" width="31.140625" style="6" customWidth="1"/>
    <col min="6935" max="6936" width="11.42578125" style="6" customWidth="1"/>
    <col min="6937" max="6937" width="13" style="6" bestFit="1" customWidth="1"/>
    <col min="6938" max="6939" width="12.85546875" style="6" bestFit="1" customWidth="1"/>
    <col min="6940" max="7179" width="9.140625" style="6"/>
    <col min="7180" max="7180" width="7.7109375" style="6" customWidth="1"/>
    <col min="7181" max="7181" width="2.5703125" style="6" customWidth="1"/>
    <col min="7182" max="7182" width="40.42578125" style="6" customWidth="1"/>
    <col min="7183" max="7184" width="10.28515625" style="6" customWidth="1"/>
    <col min="7185" max="7185" width="12" style="6" customWidth="1"/>
    <col min="7186" max="7187" width="10.28515625" style="6" customWidth="1"/>
    <col min="7188" max="7188" width="5" style="6" customWidth="1"/>
    <col min="7189" max="7189" width="10.42578125" style="6" customWidth="1"/>
    <col min="7190" max="7190" width="31.140625" style="6" customWidth="1"/>
    <col min="7191" max="7192" width="11.42578125" style="6" customWidth="1"/>
    <col min="7193" max="7193" width="13" style="6" bestFit="1" customWidth="1"/>
    <col min="7194" max="7195" width="12.85546875" style="6" bestFit="1" customWidth="1"/>
    <col min="7196" max="7435" width="9.140625" style="6"/>
    <col min="7436" max="7436" width="7.7109375" style="6" customWidth="1"/>
    <col min="7437" max="7437" width="2.5703125" style="6" customWidth="1"/>
    <col min="7438" max="7438" width="40.42578125" style="6" customWidth="1"/>
    <col min="7439" max="7440" width="10.28515625" style="6" customWidth="1"/>
    <col min="7441" max="7441" width="12" style="6" customWidth="1"/>
    <col min="7442" max="7443" width="10.28515625" style="6" customWidth="1"/>
    <col min="7444" max="7444" width="5" style="6" customWidth="1"/>
    <col min="7445" max="7445" width="10.42578125" style="6" customWidth="1"/>
    <col min="7446" max="7446" width="31.140625" style="6" customWidth="1"/>
    <col min="7447" max="7448" width="11.42578125" style="6" customWidth="1"/>
    <col min="7449" max="7449" width="13" style="6" bestFit="1" customWidth="1"/>
    <col min="7450" max="7451" width="12.85546875" style="6" bestFit="1" customWidth="1"/>
    <col min="7452" max="7691" width="9.140625" style="6"/>
    <col min="7692" max="7692" width="7.7109375" style="6" customWidth="1"/>
    <col min="7693" max="7693" width="2.5703125" style="6" customWidth="1"/>
    <col min="7694" max="7694" width="40.42578125" style="6" customWidth="1"/>
    <col min="7695" max="7696" width="10.28515625" style="6" customWidth="1"/>
    <col min="7697" max="7697" width="12" style="6" customWidth="1"/>
    <col min="7698" max="7699" width="10.28515625" style="6" customWidth="1"/>
    <col min="7700" max="7700" width="5" style="6" customWidth="1"/>
    <col min="7701" max="7701" width="10.42578125" style="6" customWidth="1"/>
    <col min="7702" max="7702" width="31.140625" style="6" customWidth="1"/>
    <col min="7703" max="7704" width="11.42578125" style="6" customWidth="1"/>
    <col min="7705" max="7705" width="13" style="6" bestFit="1" customWidth="1"/>
    <col min="7706" max="7707" width="12.85546875" style="6" bestFit="1" customWidth="1"/>
    <col min="7708" max="7947" width="9.140625" style="6"/>
    <col min="7948" max="7948" width="7.7109375" style="6" customWidth="1"/>
    <col min="7949" max="7949" width="2.5703125" style="6" customWidth="1"/>
    <col min="7950" max="7950" width="40.42578125" style="6" customWidth="1"/>
    <col min="7951" max="7952" width="10.28515625" style="6" customWidth="1"/>
    <col min="7953" max="7953" width="12" style="6" customWidth="1"/>
    <col min="7954" max="7955" width="10.28515625" style="6" customWidth="1"/>
    <col min="7956" max="7956" width="5" style="6" customWidth="1"/>
    <col min="7957" max="7957" width="10.42578125" style="6" customWidth="1"/>
    <col min="7958" max="7958" width="31.140625" style="6" customWidth="1"/>
    <col min="7959" max="7960" width="11.42578125" style="6" customWidth="1"/>
    <col min="7961" max="7961" width="13" style="6" bestFit="1" customWidth="1"/>
    <col min="7962" max="7963" width="12.85546875" style="6" bestFit="1" customWidth="1"/>
    <col min="7964" max="8203" width="9.140625" style="6"/>
    <col min="8204" max="8204" width="7.7109375" style="6" customWidth="1"/>
    <col min="8205" max="8205" width="2.5703125" style="6" customWidth="1"/>
    <col min="8206" max="8206" width="40.42578125" style="6" customWidth="1"/>
    <col min="8207" max="8208" width="10.28515625" style="6" customWidth="1"/>
    <col min="8209" max="8209" width="12" style="6" customWidth="1"/>
    <col min="8210" max="8211" width="10.28515625" style="6" customWidth="1"/>
    <col min="8212" max="8212" width="5" style="6" customWidth="1"/>
    <col min="8213" max="8213" width="10.42578125" style="6" customWidth="1"/>
    <col min="8214" max="8214" width="31.140625" style="6" customWidth="1"/>
    <col min="8215" max="8216" width="11.42578125" style="6" customWidth="1"/>
    <col min="8217" max="8217" width="13" style="6" bestFit="1" customWidth="1"/>
    <col min="8218" max="8219" width="12.85546875" style="6" bestFit="1" customWidth="1"/>
    <col min="8220" max="8459" width="9.140625" style="6"/>
    <col min="8460" max="8460" width="7.7109375" style="6" customWidth="1"/>
    <col min="8461" max="8461" width="2.5703125" style="6" customWidth="1"/>
    <col min="8462" max="8462" width="40.42578125" style="6" customWidth="1"/>
    <col min="8463" max="8464" width="10.28515625" style="6" customWidth="1"/>
    <col min="8465" max="8465" width="12" style="6" customWidth="1"/>
    <col min="8466" max="8467" width="10.28515625" style="6" customWidth="1"/>
    <col min="8468" max="8468" width="5" style="6" customWidth="1"/>
    <col min="8469" max="8469" width="10.42578125" style="6" customWidth="1"/>
    <col min="8470" max="8470" width="31.140625" style="6" customWidth="1"/>
    <col min="8471" max="8472" width="11.42578125" style="6" customWidth="1"/>
    <col min="8473" max="8473" width="13" style="6" bestFit="1" customWidth="1"/>
    <col min="8474" max="8475" width="12.85546875" style="6" bestFit="1" customWidth="1"/>
    <col min="8476" max="8715" width="9.140625" style="6"/>
    <col min="8716" max="8716" width="7.7109375" style="6" customWidth="1"/>
    <col min="8717" max="8717" width="2.5703125" style="6" customWidth="1"/>
    <col min="8718" max="8718" width="40.42578125" style="6" customWidth="1"/>
    <col min="8719" max="8720" width="10.28515625" style="6" customWidth="1"/>
    <col min="8721" max="8721" width="12" style="6" customWidth="1"/>
    <col min="8722" max="8723" width="10.28515625" style="6" customWidth="1"/>
    <col min="8724" max="8724" width="5" style="6" customWidth="1"/>
    <col min="8725" max="8725" width="10.42578125" style="6" customWidth="1"/>
    <col min="8726" max="8726" width="31.140625" style="6" customWidth="1"/>
    <col min="8727" max="8728" width="11.42578125" style="6" customWidth="1"/>
    <col min="8729" max="8729" width="13" style="6" bestFit="1" customWidth="1"/>
    <col min="8730" max="8731" width="12.85546875" style="6" bestFit="1" customWidth="1"/>
    <col min="8732" max="8971" width="9.140625" style="6"/>
    <col min="8972" max="8972" width="7.7109375" style="6" customWidth="1"/>
    <col min="8973" max="8973" width="2.5703125" style="6" customWidth="1"/>
    <col min="8974" max="8974" width="40.42578125" style="6" customWidth="1"/>
    <col min="8975" max="8976" width="10.28515625" style="6" customWidth="1"/>
    <col min="8977" max="8977" width="12" style="6" customWidth="1"/>
    <col min="8978" max="8979" width="10.28515625" style="6" customWidth="1"/>
    <col min="8980" max="8980" width="5" style="6" customWidth="1"/>
    <col min="8981" max="8981" width="10.42578125" style="6" customWidth="1"/>
    <col min="8982" max="8982" width="31.140625" style="6" customWidth="1"/>
    <col min="8983" max="8984" width="11.42578125" style="6" customWidth="1"/>
    <col min="8985" max="8985" width="13" style="6" bestFit="1" customWidth="1"/>
    <col min="8986" max="8987" width="12.85546875" style="6" bestFit="1" customWidth="1"/>
    <col min="8988" max="9227" width="9.140625" style="6"/>
    <col min="9228" max="9228" width="7.7109375" style="6" customWidth="1"/>
    <col min="9229" max="9229" width="2.5703125" style="6" customWidth="1"/>
    <col min="9230" max="9230" width="40.42578125" style="6" customWidth="1"/>
    <col min="9231" max="9232" width="10.28515625" style="6" customWidth="1"/>
    <col min="9233" max="9233" width="12" style="6" customWidth="1"/>
    <col min="9234" max="9235" width="10.28515625" style="6" customWidth="1"/>
    <col min="9236" max="9236" width="5" style="6" customWidth="1"/>
    <col min="9237" max="9237" width="10.42578125" style="6" customWidth="1"/>
    <col min="9238" max="9238" width="31.140625" style="6" customWidth="1"/>
    <col min="9239" max="9240" width="11.42578125" style="6" customWidth="1"/>
    <col min="9241" max="9241" width="13" style="6" bestFit="1" customWidth="1"/>
    <col min="9242" max="9243" width="12.85546875" style="6" bestFit="1" customWidth="1"/>
    <col min="9244" max="9483" width="9.140625" style="6"/>
    <col min="9484" max="9484" width="7.7109375" style="6" customWidth="1"/>
    <col min="9485" max="9485" width="2.5703125" style="6" customWidth="1"/>
    <col min="9486" max="9486" width="40.42578125" style="6" customWidth="1"/>
    <col min="9487" max="9488" width="10.28515625" style="6" customWidth="1"/>
    <col min="9489" max="9489" width="12" style="6" customWidth="1"/>
    <col min="9490" max="9491" width="10.28515625" style="6" customWidth="1"/>
    <col min="9492" max="9492" width="5" style="6" customWidth="1"/>
    <col min="9493" max="9493" width="10.42578125" style="6" customWidth="1"/>
    <col min="9494" max="9494" width="31.140625" style="6" customWidth="1"/>
    <col min="9495" max="9496" width="11.42578125" style="6" customWidth="1"/>
    <col min="9497" max="9497" width="13" style="6" bestFit="1" customWidth="1"/>
    <col min="9498" max="9499" width="12.85546875" style="6" bestFit="1" customWidth="1"/>
    <col min="9500" max="9739" width="9.140625" style="6"/>
    <col min="9740" max="9740" width="7.7109375" style="6" customWidth="1"/>
    <col min="9741" max="9741" width="2.5703125" style="6" customWidth="1"/>
    <col min="9742" max="9742" width="40.42578125" style="6" customWidth="1"/>
    <col min="9743" max="9744" width="10.28515625" style="6" customWidth="1"/>
    <col min="9745" max="9745" width="12" style="6" customWidth="1"/>
    <col min="9746" max="9747" width="10.28515625" style="6" customWidth="1"/>
    <col min="9748" max="9748" width="5" style="6" customWidth="1"/>
    <col min="9749" max="9749" width="10.42578125" style="6" customWidth="1"/>
    <col min="9750" max="9750" width="31.140625" style="6" customWidth="1"/>
    <col min="9751" max="9752" width="11.42578125" style="6" customWidth="1"/>
    <col min="9753" max="9753" width="13" style="6" bestFit="1" customWidth="1"/>
    <col min="9754" max="9755" width="12.85546875" style="6" bestFit="1" customWidth="1"/>
    <col min="9756" max="9995" width="9.140625" style="6"/>
    <col min="9996" max="9996" width="7.7109375" style="6" customWidth="1"/>
    <col min="9997" max="9997" width="2.5703125" style="6" customWidth="1"/>
    <col min="9998" max="9998" width="40.42578125" style="6" customWidth="1"/>
    <col min="9999" max="10000" width="10.28515625" style="6" customWidth="1"/>
    <col min="10001" max="10001" width="12" style="6" customWidth="1"/>
    <col min="10002" max="10003" width="10.28515625" style="6" customWidth="1"/>
    <col min="10004" max="10004" width="5" style="6" customWidth="1"/>
    <col min="10005" max="10005" width="10.42578125" style="6" customWidth="1"/>
    <col min="10006" max="10006" width="31.140625" style="6" customWidth="1"/>
    <col min="10007" max="10008" width="11.42578125" style="6" customWidth="1"/>
    <col min="10009" max="10009" width="13" style="6" bestFit="1" customWidth="1"/>
    <col min="10010" max="10011" width="12.85546875" style="6" bestFit="1" customWidth="1"/>
    <col min="10012" max="10251" width="9.140625" style="6"/>
    <col min="10252" max="10252" width="7.7109375" style="6" customWidth="1"/>
    <col min="10253" max="10253" width="2.5703125" style="6" customWidth="1"/>
    <col min="10254" max="10254" width="40.42578125" style="6" customWidth="1"/>
    <col min="10255" max="10256" width="10.28515625" style="6" customWidth="1"/>
    <col min="10257" max="10257" width="12" style="6" customWidth="1"/>
    <col min="10258" max="10259" width="10.28515625" style="6" customWidth="1"/>
    <col min="10260" max="10260" width="5" style="6" customWidth="1"/>
    <col min="10261" max="10261" width="10.42578125" style="6" customWidth="1"/>
    <col min="10262" max="10262" width="31.140625" style="6" customWidth="1"/>
    <col min="10263" max="10264" width="11.42578125" style="6" customWidth="1"/>
    <col min="10265" max="10265" width="13" style="6" bestFit="1" customWidth="1"/>
    <col min="10266" max="10267" width="12.85546875" style="6" bestFit="1" customWidth="1"/>
    <col min="10268" max="10507" width="9.140625" style="6"/>
    <col min="10508" max="10508" width="7.7109375" style="6" customWidth="1"/>
    <col min="10509" max="10509" width="2.5703125" style="6" customWidth="1"/>
    <col min="10510" max="10510" width="40.42578125" style="6" customWidth="1"/>
    <col min="10511" max="10512" width="10.28515625" style="6" customWidth="1"/>
    <col min="10513" max="10513" width="12" style="6" customWidth="1"/>
    <col min="10514" max="10515" width="10.28515625" style="6" customWidth="1"/>
    <col min="10516" max="10516" width="5" style="6" customWidth="1"/>
    <col min="10517" max="10517" width="10.42578125" style="6" customWidth="1"/>
    <col min="10518" max="10518" width="31.140625" style="6" customWidth="1"/>
    <col min="10519" max="10520" width="11.42578125" style="6" customWidth="1"/>
    <col min="10521" max="10521" width="13" style="6" bestFit="1" customWidth="1"/>
    <col min="10522" max="10523" width="12.85546875" style="6" bestFit="1" customWidth="1"/>
    <col min="10524" max="10763" width="9.140625" style="6"/>
    <col min="10764" max="10764" width="7.7109375" style="6" customWidth="1"/>
    <col min="10765" max="10765" width="2.5703125" style="6" customWidth="1"/>
    <col min="10766" max="10766" width="40.42578125" style="6" customWidth="1"/>
    <col min="10767" max="10768" width="10.28515625" style="6" customWidth="1"/>
    <col min="10769" max="10769" width="12" style="6" customWidth="1"/>
    <col min="10770" max="10771" width="10.28515625" style="6" customWidth="1"/>
    <col min="10772" max="10772" width="5" style="6" customWidth="1"/>
    <col min="10773" max="10773" width="10.42578125" style="6" customWidth="1"/>
    <col min="10774" max="10774" width="31.140625" style="6" customWidth="1"/>
    <col min="10775" max="10776" width="11.42578125" style="6" customWidth="1"/>
    <col min="10777" max="10777" width="13" style="6" bestFit="1" customWidth="1"/>
    <col min="10778" max="10779" width="12.85546875" style="6" bestFit="1" customWidth="1"/>
    <col min="10780" max="11019" width="9.140625" style="6"/>
    <col min="11020" max="11020" width="7.7109375" style="6" customWidth="1"/>
    <col min="11021" max="11021" width="2.5703125" style="6" customWidth="1"/>
    <col min="11022" max="11022" width="40.42578125" style="6" customWidth="1"/>
    <col min="11023" max="11024" width="10.28515625" style="6" customWidth="1"/>
    <col min="11025" max="11025" width="12" style="6" customWidth="1"/>
    <col min="11026" max="11027" width="10.28515625" style="6" customWidth="1"/>
    <col min="11028" max="11028" width="5" style="6" customWidth="1"/>
    <col min="11029" max="11029" width="10.42578125" style="6" customWidth="1"/>
    <col min="11030" max="11030" width="31.140625" style="6" customWidth="1"/>
    <col min="11031" max="11032" width="11.42578125" style="6" customWidth="1"/>
    <col min="11033" max="11033" width="13" style="6" bestFit="1" customWidth="1"/>
    <col min="11034" max="11035" width="12.85546875" style="6" bestFit="1" customWidth="1"/>
    <col min="11036" max="11275" width="9.140625" style="6"/>
    <col min="11276" max="11276" width="7.7109375" style="6" customWidth="1"/>
    <col min="11277" max="11277" width="2.5703125" style="6" customWidth="1"/>
    <col min="11278" max="11278" width="40.42578125" style="6" customWidth="1"/>
    <col min="11279" max="11280" width="10.28515625" style="6" customWidth="1"/>
    <col min="11281" max="11281" width="12" style="6" customWidth="1"/>
    <col min="11282" max="11283" width="10.28515625" style="6" customWidth="1"/>
    <col min="11284" max="11284" width="5" style="6" customWidth="1"/>
    <col min="11285" max="11285" width="10.42578125" style="6" customWidth="1"/>
    <col min="11286" max="11286" width="31.140625" style="6" customWidth="1"/>
    <col min="11287" max="11288" width="11.42578125" style="6" customWidth="1"/>
    <col min="11289" max="11289" width="13" style="6" bestFit="1" customWidth="1"/>
    <col min="11290" max="11291" width="12.85546875" style="6" bestFit="1" customWidth="1"/>
    <col min="11292" max="11531" width="9.140625" style="6"/>
    <col min="11532" max="11532" width="7.7109375" style="6" customWidth="1"/>
    <col min="11533" max="11533" width="2.5703125" style="6" customWidth="1"/>
    <col min="11534" max="11534" width="40.42578125" style="6" customWidth="1"/>
    <col min="11535" max="11536" width="10.28515625" style="6" customWidth="1"/>
    <col min="11537" max="11537" width="12" style="6" customWidth="1"/>
    <col min="11538" max="11539" width="10.28515625" style="6" customWidth="1"/>
    <col min="11540" max="11540" width="5" style="6" customWidth="1"/>
    <col min="11541" max="11541" width="10.42578125" style="6" customWidth="1"/>
    <col min="11542" max="11542" width="31.140625" style="6" customWidth="1"/>
    <col min="11543" max="11544" width="11.42578125" style="6" customWidth="1"/>
    <col min="11545" max="11545" width="13" style="6" bestFit="1" customWidth="1"/>
    <col min="11546" max="11547" width="12.85546875" style="6" bestFit="1" customWidth="1"/>
    <col min="11548" max="11787" width="9.140625" style="6"/>
    <col min="11788" max="11788" width="7.7109375" style="6" customWidth="1"/>
    <col min="11789" max="11789" width="2.5703125" style="6" customWidth="1"/>
    <col min="11790" max="11790" width="40.42578125" style="6" customWidth="1"/>
    <col min="11791" max="11792" width="10.28515625" style="6" customWidth="1"/>
    <col min="11793" max="11793" width="12" style="6" customWidth="1"/>
    <col min="11794" max="11795" width="10.28515625" style="6" customWidth="1"/>
    <col min="11796" max="11796" width="5" style="6" customWidth="1"/>
    <col min="11797" max="11797" width="10.42578125" style="6" customWidth="1"/>
    <col min="11798" max="11798" width="31.140625" style="6" customWidth="1"/>
    <col min="11799" max="11800" width="11.42578125" style="6" customWidth="1"/>
    <col min="11801" max="11801" width="13" style="6" bestFit="1" customWidth="1"/>
    <col min="11802" max="11803" width="12.85546875" style="6" bestFit="1" customWidth="1"/>
    <col min="11804" max="12043" width="9.140625" style="6"/>
    <col min="12044" max="12044" width="7.7109375" style="6" customWidth="1"/>
    <col min="12045" max="12045" width="2.5703125" style="6" customWidth="1"/>
    <col min="12046" max="12046" width="40.42578125" style="6" customWidth="1"/>
    <col min="12047" max="12048" width="10.28515625" style="6" customWidth="1"/>
    <col min="12049" max="12049" width="12" style="6" customWidth="1"/>
    <col min="12050" max="12051" width="10.28515625" style="6" customWidth="1"/>
    <col min="12052" max="12052" width="5" style="6" customWidth="1"/>
    <col min="12053" max="12053" width="10.42578125" style="6" customWidth="1"/>
    <col min="12054" max="12054" width="31.140625" style="6" customWidth="1"/>
    <col min="12055" max="12056" width="11.42578125" style="6" customWidth="1"/>
    <col min="12057" max="12057" width="13" style="6" bestFit="1" customWidth="1"/>
    <col min="12058" max="12059" width="12.85546875" style="6" bestFit="1" customWidth="1"/>
    <col min="12060" max="12299" width="9.140625" style="6"/>
    <col min="12300" max="12300" width="7.7109375" style="6" customWidth="1"/>
    <col min="12301" max="12301" width="2.5703125" style="6" customWidth="1"/>
    <col min="12302" max="12302" width="40.42578125" style="6" customWidth="1"/>
    <col min="12303" max="12304" width="10.28515625" style="6" customWidth="1"/>
    <col min="12305" max="12305" width="12" style="6" customWidth="1"/>
    <col min="12306" max="12307" width="10.28515625" style="6" customWidth="1"/>
    <col min="12308" max="12308" width="5" style="6" customWidth="1"/>
    <col min="12309" max="12309" width="10.42578125" style="6" customWidth="1"/>
    <col min="12310" max="12310" width="31.140625" style="6" customWidth="1"/>
    <col min="12311" max="12312" width="11.42578125" style="6" customWidth="1"/>
    <col min="12313" max="12313" width="13" style="6" bestFit="1" customWidth="1"/>
    <col min="12314" max="12315" width="12.85546875" style="6" bestFit="1" customWidth="1"/>
    <col min="12316" max="12555" width="9.140625" style="6"/>
    <col min="12556" max="12556" width="7.7109375" style="6" customWidth="1"/>
    <col min="12557" max="12557" width="2.5703125" style="6" customWidth="1"/>
    <col min="12558" max="12558" width="40.42578125" style="6" customWidth="1"/>
    <col min="12559" max="12560" width="10.28515625" style="6" customWidth="1"/>
    <col min="12561" max="12561" width="12" style="6" customWidth="1"/>
    <col min="12562" max="12563" width="10.28515625" style="6" customWidth="1"/>
    <col min="12564" max="12564" width="5" style="6" customWidth="1"/>
    <col min="12565" max="12565" width="10.42578125" style="6" customWidth="1"/>
    <col min="12566" max="12566" width="31.140625" style="6" customWidth="1"/>
    <col min="12567" max="12568" width="11.42578125" style="6" customWidth="1"/>
    <col min="12569" max="12569" width="13" style="6" bestFit="1" customWidth="1"/>
    <col min="12570" max="12571" width="12.85546875" style="6" bestFit="1" customWidth="1"/>
    <col min="12572" max="12811" width="9.140625" style="6"/>
    <col min="12812" max="12812" width="7.7109375" style="6" customWidth="1"/>
    <col min="12813" max="12813" width="2.5703125" style="6" customWidth="1"/>
    <col min="12814" max="12814" width="40.42578125" style="6" customWidth="1"/>
    <col min="12815" max="12816" width="10.28515625" style="6" customWidth="1"/>
    <col min="12817" max="12817" width="12" style="6" customWidth="1"/>
    <col min="12818" max="12819" width="10.28515625" style="6" customWidth="1"/>
    <col min="12820" max="12820" width="5" style="6" customWidth="1"/>
    <col min="12821" max="12821" width="10.42578125" style="6" customWidth="1"/>
    <col min="12822" max="12822" width="31.140625" style="6" customWidth="1"/>
    <col min="12823" max="12824" width="11.42578125" style="6" customWidth="1"/>
    <col min="12825" max="12825" width="13" style="6" bestFit="1" customWidth="1"/>
    <col min="12826" max="12827" width="12.85546875" style="6" bestFit="1" customWidth="1"/>
    <col min="12828" max="13067" width="9.140625" style="6"/>
    <col min="13068" max="13068" width="7.7109375" style="6" customWidth="1"/>
    <col min="13069" max="13069" width="2.5703125" style="6" customWidth="1"/>
    <col min="13070" max="13070" width="40.42578125" style="6" customWidth="1"/>
    <col min="13071" max="13072" width="10.28515625" style="6" customWidth="1"/>
    <col min="13073" max="13073" width="12" style="6" customWidth="1"/>
    <col min="13074" max="13075" width="10.28515625" style="6" customWidth="1"/>
    <col min="13076" max="13076" width="5" style="6" customWidth="1"/>
    <col min="13077" max="13077" width="10.42578125" style="6" customWidth="1"/>
    <col min="13078" max="13078" width="31.140625" style="6" customWidth="1"/>
    <col min="13079" max="13080" width="11.42578125" style="6" customWidth="1"/>
    <col min="13081" max="13081" width="13" style="6" bestFit="1" customWidth="1"/>
    <col min="13082" max="13083" width="12.85546875" style="6" bestFit="1" customWidth="1"/>
    <col min="13084" max="13323" width="9.140625" style="6"/>
    <col min="13324" max="13324" width="7.7109375" style="6" customWidth="1"/>
    <col min="13325" max="13325" width="2.5703125" style="6" customWidth="1"/>
    <col min="13326" max="13326" width="40.42578125" style="6" customWidth="1"/>
    <col min="13327" max="13328" width="10.28515625" style="6" customWidth="1"/>
    <col min="13329" max="13329" width="12" style="6" customWidth="1"/>
    <col min="13330" max="13331" width="10.28515625" style="6" customWidth="1"/>
    <col min="13332" max="13332" width="5" style="6" customWidth="1"/>
    <col min="13333" max="13333" width="10.42578125" style="6" customWidth="1"/>
    <col min="13334" max="13334" width="31.140625" style="6" customWidth="1"/>
    <col min="13335" max="13336" width="11.42578125" style="6" customWidth="1"/>
    <col min="13337" max="13337" width="13" style="6" bestFit="1" customWidth="1"/>
    <col min="13338" max="13339" width="12.85546875" style="6" bestFit="1" customWidth="1"/>
    <col min="13340" max="13579" width="9.140625" style="6"/>
    <col min="13580" max="13580" width="7.7109375" style="6" customWidth="1"/>
    <col min="13581" max="13581" width="2.5703125" style="6" customWidth="1"/>
    <col min="13582" max="13582" width="40.42578125" style="6" customWidth="1"/>
    <col min="13583" max="13584" width="10.28515625" style="6" customWidth="1"/>
    <col min="13585" max="13585" width="12" style="6" customWidth="1"/>
    <col min="13586" max="13587" width="10.28515625" style="6" customWidth="1"/>
    <col min="13588" max="13588" width="5" style="6" customWidth="1"/>
    <col min="13589" max="13589" width="10.42578125" style="6" customWidth="1"/>
    <col min="13590" max="13590" width="31.140625" style="6" customWidth="1"/>
    <col min="13591" max="13592" width="11.42578125" style="6" customWidth="1"/>
    <col min="13593" max="13593" width="13" style="6" bestFit="1" customWidth="1"/>
    <col min="13594" max="13595" width="12.85546875" style="6" bestFit="1" customWidth="1"/>
    <col min="13596" max="13835" width="9.140625" style="6"/>
    <col min="13836" max="13836" width="7.7109375" style="6" customWidth="1"/>
    <col min="13837" max="13837" width="2.5703125" style="6" customWidth="1"/>
    <col min="13838" max="13838" width="40.42578125" style="6" customWidth="1"/>
    <col min="13839" max="13840" width="10.28515625" style="6" customWidth="1"/>
    <col min="13841" max="13841" width="12" style="6" customWidth="1"/>
    <col min="13842" max="13843" width="10.28515625" style="6" customWidth="1"/>
    <col min="13844" max="13844" width="5" style="6" customWidth="1"/>
    <col min="13845" max="13845" width="10.42578125" style="6" customWidth="1"/>
    <col min="13846" max="13846" width="31.140625" style="6" customWidth="1"/>
    <col min="13847" max="13848" width="11.42578125" style="6" customWidth="1"/>
    <col min="13849" max="13849" width="13" style="6" bestFit="1" customWidth="1"/>
    <col min="13850" max="13851" width="12.85546875" style="6" bestFit="1" customWidth="1"/>
    <col min="13852" max="14091" width="9.140625" style="6"/>
    <col min="14092" max="14092" width="7.7109375" style="6" customWidth="1"/>
    <col min="14093" max="14093" width="2.5703125" style="6" customWidth="1"/>
    <col min="14094" max="14094" width="40.42578125" style="6" customWidth="1"/>
    <col min="14095" max="14096" width="10.28515625" style="6" customWidth="1"/>
    <col min="14097" max="14097" width="12" style="6" customWidth="1"/>
    <col min="14098" max="14099" width="10.28515625" style="6" customWidth="1"/>
    <col min="14100" max="14100" width="5" style="6" customWidth="1"/>
    <col min="14101" max="14101" width="10.42578125" style="6" customWidth="1"/>
    <col min="14102" max="14102" width="31.140625" style="6" customWidth="1"/>
    <col min="14103" max="14104" width="11.42578125" style="6" customWidth="1"/>
    <col min="14105" max="14105" width="13" style="6" bestFit="1" customWidth="1"/>
    <col min="14106" max="14107" width="12.85546875" style="6" bestFit="1" customWidth="1"/>
    <col min="14108" max="14347" width="9.140625" style="6"/>
    <col min="14348" max="14348" width="7.7109375" style="6" customWidth="1"/>
    <col min="14349" max="14349" width="2.5703125" style="6" customWidth="1"/>
    <col min="14350" max="14350" width="40.42578125" style="6" customWidth="1"/>
    <col min="14351" max="14352" width="10.28515625" style="6" customWidth="1"/>
    <col min="14353" max="14353" width="12" style="6" customWidth="1"/>
    <col min="14354" max="14355" width="10.28515625" style="6" customWidth="1"/>
    <col min="14356" max="14356" width="5" style="6" customWidth="1"/>
    <col min="14357" max="14357" width="10.42578125" style="6" customWidth="1"/>
    <col min="14358" max="14358" width="31.140625" style="6" customWidth="1"/>
    <col min="14359" max="14360" width="11.42578125" style="6" customWidth="1"/>
    <col min="14361" max="14361" width="13" style="6" bestFit="1" customWidth="1"/>
    <col min="14362" max="14363" width="12.85546875" style="6" bestFit="1" customWidth="1"/>
    <col min="14364" max="14603" width="9.140625" style="6"/>
    <col min="14604" max="14604" width="7.7109375" style="6" customWidth="1"/>
    <col min="14605" max="14605" width="2.5703125" style="6" customWidth="1"/>
    <col min="14606" max="14606" width="40.42578125" style="6" customWidth="1"/>
    <col min="14607" max="14608" width="10.28515625" style="6" customWidth="1"/>
    <col min="14609" max="14609" width="12" style="6" customWidth="1"/>
    <col min="14610" max="14611" width="10.28515625" style="6" customWidth="1"/>
    <col min="14612" max="14612" width="5" style="6" customWidth="1"/>
    <col min="14613" max="14613" width="10.42578125" style="6" customWidth="1"/>
    <col min="14614" max="14614" width="31.140625" style="6" customWidth="1"/>
    <col min="14615" max="14616" width="11.42578125" style="6" customWidth="1"/>
    <col min="14617" max="14617" width="13" style="6" bestFit="1" customWidth="1"/>
    <col min="14618" max="14619" width="12.85546875" style="6" bestFit="1" customWidth="1"/>
    <col min="14620" max="14859" width="9.140625" style="6"/>
    <col min="14860" max="14860" width="7.7109375" style="6" customWidth="1"/>
    <col min="14861" max="14861" width="2.5703125" style="6" customWidth="1"/>
    <col min="14862" max="14862" width="40.42578125" style="6" customWidth="1"/>
    <col min="14863" max="14864" width="10.28515625" style="6" customWidth="1"/>
    <col min="14865" max="14865" width="12" style="6" customWidth="1"/>
    <col min="14866" max="14867" width="10.28515625" style="6" customWidth="1"/>
    <col min="14868" max="14868" width="5" style="6" customWidth="1"/>
    <col min="14869" max="14869" width="10.42578125" style="6" customWidth="1"/>
    <col min="14870" max="14870" width="31.140625" style="6" customWidth="1"/>
    <col min="14871" max="14872" width="11.42578125" style="6" customWidth="1"/>
    <col min="14873" max="14873" width="13" style="6" bestFit="1" customWidth="1"/>
    <col min="14874" max="14875" width="12.85546875" style="6" bestFit="1" customWidth="1"/>
    <col min="14876" max="15115" width="9.140625" style="6"/>
    <col min="15116" max="15116" width="7.7109375" style="6" customWidth="1"/>
    <col min="15117" max="15117" width="2.5703125" style="6" customWidth="1"/>
    <col min="15118" max="15118" width="40.42578125" style="6" customWidth="1"/>
    <col min="15119" max="15120" width="10.28515625" style="6" customWidth="1"/>
    <col min="15121" max="15121" width="12" style="6" customWidth="1"/>
    <col min="15122" max="15123" width="10.28515625" style="6" customWidth="1"/>
    <col min="15124" max="15124" width="5" style="6" customWidth="1"/>
    <col min="15125" max="15125" width="10.42578125" style="6" customWidth="1"/>
    <col min="15126" max="15126" width="31.140625" style="6" customWidth="1"/>
    <col min="15127" max="15128" width="11.42578125" style="6" customWidth="1"/>
    <col min="15129" max="15129" width="13" style="6" bestFit="1" customWidth="1"/>
    <col min="15130" max="15131" width="12.85546875" style="6" bestFit="1" customWidth="1"/>
    <col min="15132" max="15371" width="9.140625" style="6"/>
    <col min="15372" max="15372" width="7.7109375" style="6" customWidth="1"/>
    <col min="15373" max="15373" width="2.5703125" style="6" customWidth="1"/>
    <col min="15374" max="15374" width="40.42578125" style="6" customWidth="1"/>
    <col min="15375" max="15376" width="10.28515625" style="6" customWidth="1"/>
    <col min="15377" max="15377" width="12" style="6" customWidth="1"/>
    <col min="15378" max="15379" width="10.28515625" style="6" customWidth="1"/>
    <col min="15380" max="15380" width="5" style="6" customWidth="1"/>
    <col min="15381" max="15381" width="10.42578125" style="6" customWidth="1"/>
    <col min="15382" max="15382" width="31.140625" style="6" customWidth="1"/>
    <col min="15383" max="15384" width="11.42578125" style="6" customWidth="1"/>
    <col min="15385" max="15385" width="13" style="6" bestFit="1" customWidth="1"/>
    <col min="15386" max="15387" width="12.85546875" style="6" bestFit="1" customWidth="1"/>
    <col min="15388" max="15627" width="9.140625" style="6"/>
    <col min="15628" max="15628" width="7.7109375" style="6" customWidth="1"/>
    <col min="15629" max="15629" width="2.5703125" style="6" customWidth="1"/>
    <col min="15630" max="15630" width="40.42578125" style="6" customWidth="1"/>
    <col min="15631" max="15632" width="10.28515625" style="6" customWidth="1"/>
    <col min="15633" max="15633" width="12" style="6" customWidth="1"/>
    <col min="15634" max="15635" width="10.28515625" style="6" customWidth="1"/>
    <col min="15636" max="15636" width="5" style="6" customWidth="1"/>
    <col min="15637" max="15637" width="10.42578125" style="6" customWidth="1"/>
    <col min="15638" max="15638" width="31.140625" style="6" customWidth="1"/>
    <col min="15639" max="15640" width="11.42578125" style="6" customWidth="1"/>
    <col min="15641" max="15641" width="13" style="6" bestFit="1" customWidth="1"/>
    <col min="15642" max="15643" width="12.85546875" style="6" bestFit="1" customWidth="1"/>
    <col min="15644" max="15883" width="9.140625" style="6"/>
    <col min="15884" max="15884" width="7.7109375" style="6" customWidth="1"/>
    <col min="15885" max="15885" width="2.5703125" style="6" customWidth="1"/>
    <col min="15886" max="15886" width="40.42578125" style="6" customWidth="1"/>
    <col min="15887" max="15888" width="10.28515625" style="6" customWidth="1"/>
    <col min="15889" max="15889" width="12" style="6" customWidth="1"/>
    <col min="15890" max="15891" width="10.28515625" style="6" customWidth="1"/>
    <col min="15892" max="15892" width="5" style="6" customWidth="1"/>
    <col min="15893" max="15893" width="10.42578125" style="6" customWidth="1"/>
    <col min="15894" max="15894" width="31.140625" style="6" customWidth="1"/>
    <col min="15895" max="15896" width="11.42578125" style="6" customWidth="1"/>
    <col min="15897" max="15897" width="13" style="6" bestFit="1" customWidth="1"/>
    <col min="15898" max="15899" width="12.85546875" style="6" bestFit="1" customWidth="1"/>
    <col min="15900" max="16139" width="9.140625" style="6"/>
    <col min="16140" max="16140" width="7.7109375" style="6" customWidth="1"/>
    <col min="16141" max="16141" width="2.5703125" style="6" customWidth="1"/>
    <col min="16142" max="16142" width="40.42578125" style="6" customWidth="1"/>
    <col min="16143" max="16144" width="10.28515625" style="6" customWidth="1"/>
    <col min="16145" max="16145" width="12" style="6" customWidth="1"/>
    <col min="16146" max="16147" width="10.28515625" style="6" customWidth="1"/>
    <col min="16148" max="16148" width="5" style="6" customWidth="1"/>
    <col min="16149" max="16149" width="10.42578125" style="6" customWidth="1"/>
    <col min="16150" max="16150" width="31.140625" style="6" customWidth="1"/>
    <col min="16151" max="16152" width="11.42578125" style="6" customWidth="1"/>
    <col min="16153" max="16153" width="13" style="6" bestFit="1" customWidth="1"/>
    <col min="16154" max="16155" width="12.85546875" style="6" bestFit="1" customWidth="1"/>
    <col min="16156" max="16384" width="9.140625" style="6"/>
  </cols>
  <sheetData>
    <row r="3" spans="2:30" x14ac:dyDescent="0.25">
      <c r="N3" s="7" t="s">
        <v>110</v>
      </c>
    </row>
    <row r="7" spans="2:30" x14ac:dyDescent="0.25">
      <c r="L7" s="7" t="s">
        <v>110</v>
      </c>
    </row>
    <row r="10" spans="2:30" ht="15.75" x14ac:dyDescent="0.25">
      <c r="B10" s="8">
        <v>8.0299999999999994</v>
      </c>
      <c r="C10" s="154" t="s">
        <v>116</v>
      </c>
      <c r="D10" s="154"/>
      <c r="E10" s="154"/>
      <c r="F10" s="154"/>
      <c r="G10" s="154"/>
      <c r="H10" s="154"/>
      <c r="I10" s="154"/>
      <c r="J10" s="155"/>
      <c r="K10" s="155"/>
      <c r="L10" s="155"/>
      <c r="M10" s="155"/>
      <c r="N10" s="155"/>
      <c r="O10" s="155"/>
      <c r="P10" s="155"/>
      <c r="Q10" s="155"/>
      <c r="R10" s="86"/>
    </row>
    <row r="11" spans="2:30" ht="15.75" customHeight="1" x14ac:dyDescent="0.25">
      <c r="B11" s="8"/>
      <c r="C11" s="8"/>
      <c r="D11" s="52"/>
      <c r="E11" s="52"/>
      <c r="F11" s="52"/>
      <c r="G11" s="52"/>
      <c r="H11" s="52"/>
      <c r="I11" s="52"/>
    </row>
    <row r="12" spans="2:30" ht="17.25" customHeight="1" x14ac:dyDescent="0.25">
      <c r="D12" s="115" t="s">
        <v>59</v>
      </c>
      <c r="E12" s="115" t="s">
        <v>17</v>
      </c>
      <c r="F12" s="115"/>
      <c r="G12" s="115"/>
      <c r="H12" s="115"/>
      <c r="J12" s="101"/>
      <c r="K12" s="101"/>
      <c r="L12" s="101"/>
      <c r="M12" s="101"/>
      <c r="N12" s="101"/>
      <c r="O12" s="101"/>
      <c r="P12" s="101"/>
      <c r="Q12" s="101" t="s">
        <v>21</v>
      </c>
      <c r="R12" s="53"/>
    </row>
    <row r="13" spans="2:30" ht="23.25" customHeight="1" x14ac:dyDescent="0.25">
      <c r="C13" s="157" t="s">
        <v>25</v>
      </c>
      <c r="D13" s="157"/>
      <c r="E13" s="42">
        <v>2006</v>
      </c>
      <c r="F13" s="43">
        <v>2007</v>
      </c>
      <c r="G13" s="43">
        <v>2008</v>
      </c>
      <c r="H13" s="43">
        <v>2009</v>
      </c>
      <c r="I13" s="43">
        <v>2010</v>
      </c>
      <c r="J13" s="43">
        <v>2011</v>
      </c>
      <c r="K13" s="43">
        <v>2012</v>
      </c>
      <c r="L13" s="43">
        <v>2013</v>
      </c>
      <c r="M13" s="43">
        <v>2014</v>
      </c>
      <c r="N13" s="43">
        <v>2015</v>
      </c>
      <c r="O13" s="44">
        <v>2016</v>
      </c>
      <c r="P13" s="44">
        <v>2017</v>
      </c>
      <c r="Q13" s="44">
        <v>2018</v>
      </c>
      <c r="R13" s="54"/>
      <c r="S13" s="55" t="s">
        <v>60</v>
      </c>
      <c r="T13" s="42" t="s">
        <v>11</v>
      </c>
      <c r="U13" s="43" t="s">
        <v>12</v>
      </c>
      <c r="V13" s="42">
        <v>2008</v>
      </c>
      <c r="W13" s="44">
        <v>2009</v>
      </c>
      <c r="X13" s="44">
        <v>2010</v>
      </c>
      <c r="Y13" s="44">
        <v>2011</v>
      </c>
      <c r="Z13" s="44">
        <v>2012</v>
      </c>
      <c r="AA13" s="44">
        <v>2013</v>
      </c>
      <c r="AB13" s="44">
        <v>2014</v>
      </c>
      <c r="AC13" s="44">
        <v>2015</v>
      </c>
      <c r="AD13" s="44">
        <v>2016</v>
      </c>
    </row>
    <row r="14" spans="2:30" ht="12.75" customHeight="1" x14ac:dyDescent="0.25">
      <c r="C14" s="116"/>
      <c r="D14" s="116"/>
      <c r="E14" s="117"/>
      <c r="F14" s="118"/>
      <c r="G14" s="117"/>
      <c r="H14" s="54"/>
      <c r="S14" s="55"/>
    </row>
    <row r="15" spans="2:30" ht="12.75" customHeight="1" x14ac:dyDescent="0.25">
      <c r="C15" s="160" t="s">
        <v>26</v>
      </c>
      <c r="D15" s="160"/>
      <c r="E15" s="56">
        <f t="shared" ref="E15:J15" si="0">SUM(E16:E19)</f>
        <v>273600.00093410356</v>
      </c>
      <c r="F15" s="56">
        <f t="shared" si="0"/>
        <v>279512.21501506818</v>
      </c>
      <c r="G15" s="56">
        <f t="shared" si="0"/>
        <v>280516.40415578714</v>
      </c>
      <c r="H15" s="56">
        <f t="shared" si="0"/>
        <v>208707.45359484482</v>
      </c>
      <c r="I15" s="56">
        <f t="shared" si="0"/>
        <v>167159.76546953985</v>
      </c>
      <c r="J15" s="56">
        <f t="shared" si="0"/>
        <v>163524.00405714795</v>
      </c>
      <c r="K15" s="56">
        <f t="shared" ref="K15:L15" si="1">SUM(K16:K19)</f>
        <v>168606.63186700526</v>
      </c>
      <c r="L15" s="56">
        <f t="shared" si="1"/>
        <v>175743.71617375792</v>
      </c>
      <c r="M15" s="56">
        <f t="shared" ref="M15" si="2">SUM(M16:M19)</f>
        <v>184799.07615990494</v>
      </c>
      <c r="N15" s="56">
        <f t="shared" ref="N15:O15" si="3">SUM(N16:N19)</f>
        <v>198200.18741549185</v>
      </c>
      <c r="O15" s="56">
        <f t="shared" si="3"/>
        <v>214271.30000000002</v>
      </c>
      <c r="P15" s="56">
        <f t="shared" ref="P15:Q15" si="4">SUM(P16:P19)</f>
        <v>226318.5</v>
      </c>
      <c r="Q15" s="56">
        <f t="shared" si="4"/>
        <v>244593.7</v>
      </c>
      <c r="R15" s="56"/>
      <c r="S15" s="55"/>
    </row>
    <row r="16" spans="2:30" ht="12.95" customHeight="1" x14ac:dyDescent="0.25">
      <c r="C16" s="119"/>
      <c r="D16" s="19" t="s">
        <v>28</v>
      </c>
      <c r="E16" s="49">
        <v>8187.1101852245674</v>
      </c>
      <c r="F16" s="49">
        <v>9304.4362889885779</v>
      </c>
      <c r="G16" s="49">
        <v>10026.18547644868</v>
      </c>
      <c r="H16" s="49">
        <v>11212.141148394643</v>
      </c>
      <c r="I16" s="49">
        <v>10837.156982081504</v>
      </c>
      <c r="J16" s="49">
        <v>11477.601267572596</v>
      </c>
      <c r="K16" s="49">
        <v>11822.86761000898</v>
      </c>
      <c r="L16" s="49">
        <v>12518.847830370012</v>
      </c>
      <c r="M16" s="49">
        <v>13611.540058901743</v>
      </c>
      <c r="N16" s="49">
        <v>14857.948848753367</v>
      </c>
      <c r="O16" s="49">
        <v>16342.2</v>
      </c>
      <c r="P16" s="49">
        <v>17323.7</v>
      </c>
      <c r="Q16" s="49">
        <v>17876.3</v>
      </c>
      <c r="R16" s="49"/>
      <c r="S16" s="57" t="s">
        <v>61</v>
      </c>
      <c r="T16" s="41">
        <v>6755.89</v>
      </c>
      <c r="U16" s="41">
        <v>7649.8399999999983</v>
      </c>
      <c r="V16" s="41">
        <v>8112.74</v>
      </c>
      <c r="W16" s="41">
        <v>8943.5400000000009</v>
      </c>
      <c r="X16" s="41">
        <v>8813.9500000000007</v>
      </c>
      <c r="Y16" s="41">
        <v>9226.380000000001</v>
      </c>
      <c r="Z16" s="41">
        <v>9533.2999999999993</v>
      </c>
      <c r="AA16" s="46">
        <v>9677.5</v>
      </c>
      <c r="AB16" s="46">
        <v>11140.6</v>
      </c>
      <c r="AC16" s="46">
        <v>12391</v>
      </c>
      <c r="AD16" s="46">
        <v>13373.5</v>
      </c>
    </row>
    <row r="17" spans="2:30" ht="12.95" customHeight="1" x14ac:dyDescent="0.25">
      <c r="C17" s="119"/>
      <c r="D17" s="19" t="s">
        <v>29</v>
      </c>
      <c r="E17" s="49">
        <v>13560.15</v>
      </c>
      <c r="F17" s="49">
        <v>13193.95</v>
      </c>
      <c r="G17" s="49">
        <v>9765.4599999999991</v>
      </c>
      <c r="H17" s="49">
        <v>9788.19</v>
      </c>
      <c r="I17" s="49">
        <v>8890.73</v>
      </c>
      <c r="J17" s="49">
        <v>8084.66</v>
      </c>
      <c r="K17" s="49">
        <v>8157.17</v>
      </c>
      <c r="L17" s="49">
        <v>8166.98</v>
      </c>
      <c r="M17" s="49">
        <v>7891.17</v>
      </c>
      <c r="N17" s="49">
        <v>8603.2881796819784</v>
      </c>
      <c r="O17" s="49">
        <v>9742.1</v>
      </c>
      <c r="P17" s="49">
        <v>9785.1</v>
      </c>
      <c r="Q17" s="49">
        <v>10149.6</v>
      </c>
      <c r="R17" s="49"/>
      <c r="S17" s="57" t="s">
        <v>62</v>
      </c>
      <c r="T17" s="41">
        <v>30523.21</v>
      </c>
      <c r="U17" s="41">
        <v>29576.9</v>
      </c>
      <c r="V17" s="41">
        <v>22458.9</v>
      </c>
      <c r="W17" s="41">
        <v>22344.35</v>
      </c>
      <c r="X17" s="41">
        <v>20295.63</v>
      </c>
      <c r="Y17" s="41">
        <v>18624.25</v>
      </c>
      <c r="Z17" s="41">
        <v>19991.099999999999</v>
      </c>
      <c r="AA17" s="46">
        <v>20271.5</v>
      </c>
      <c r="AB17" s="46">
        <v>19019.400000000001</v>
      </c>
      <c r="AC17" s="46">
        <v>20465.7</v>
      </c>
      <c r="AD17" s="46">
        <v>21608.1</v>
      </c>
    </row>
    <row r="18" spans="2:30" ht="12.95" customHeight="1" x14ac:dyDescent="0.25">
      <c r="C18" s="119"/>
      <c r="D18" s="19" t="s">
        <v>115</v>
      </c>
      <c r="E18" s="49">
        <v>28339.740748878976</v>
      </c>
      <c r="F18" s="49">
        <v>30645.858726079623</v>
      </c>
      <c r="G18" s="49">
        <v>31627.598679338436</v>
      </c>
      <c r="H18" s="49">
        <v>29311.670446450182</v>
      </c>
      <c r="I18" s="49">
        <v>26217.658487458335</v>
      </c>
      <c r="J18" s="49">
        <v>26324.912789575345</v>
      </c>
      <c r="K18" s="49">
        <v>27975.474256996258</v>
      </c>
      <c r="L18" s="49">
        <v>29146.538343387896</v>
      </c>
      <c r="M18" s="49">
        <v>31424.746101003166</v>
      </c>
      <c r="N18" s="49">
        <v>32607.74665704363</v>
      </c>
      <c r="O18" s="49">
        <v>35170.400000000001</v>
      </c>
      <c r="P18" s="49">
        <v>36490.1</v>
      </c>
      <c r="Q18" s="49">
        <v>39435.800000000003</v>
      </c>
      <c r="R18" s="49"/>
      <c r="S18" s="57" t="s">
        <v>63</v>
      </c>
      <c r="T18" s="41">
        <v>21729.89</v>
      </c>
      <c r="U18" s="41">
        <v>23678.14</v>
      </c>
      <c r="V18" s="41">
        <v>27206.329999999998</v>
      </c>
      <c r="W18" s="41">
        <v>24875.66</v>
      </c>
      <c r="X18" s="41">
        <v>23216.29</v>
      </c>
      <c r="Y18" s="41">
        <v>23281.940000000002</v>
      </c>
      <c r="Z18" s="41">
        <v>24417.9</v>
      </c>
      <c r="AA18" s="46">
        <v>25375.8</v>
      </c>
      <c r="AB18" s="46">
        <v>26864</v>
      </c>
      <c r="AC18" s="46">
        <v>27304</v>
      </c>
      <c r="AD18" s="46">
        <v>29163</v>
      </c>
    </row>
    <row r="19" spans="2:30" ht="12.95" customHeight="1" x14ac:dyDescent="0.25">
      <c r="C19" s="119"/>
      <c r="D19" s="105" t="s">
        <v>31</v>
      </c>
      <c r="E19" s="49">
        <v>223513</v>
      </c>
      <c r="F19" s="49">
        <v>226367.97</v>
      </c>
      <c r="G19" s="49">
        <v>229097.16000000003</v>
      </c>
      <c r="H19" s="49">
        <v>158395.45199999999</v>
      </c>
      <c r="I19" s="49">
        <v>121214.22</v>
      </c>
      <c r="J19" s="49">
        <v>117636.83</v>
      </c>
      <c r="K19" s="49">
        <v>120651.12000000001</v>
      </c>
      <c r="L19" s="49">
        <v>125911.35</v>
      </c>
      <c r="M19" s="49">
        <v>131871.62000000002</v>
      </c>
      <c r="N19" s="49">
        <v>142131.20373001287</v>
      </c>
      <c r="O19" s="49">
        <v>153016.6</v>
      </c>
      <c r="P19" s="49">
        <v>162719.6</v>
      </c>
      <c r="Q19" s="49">
        <v>177132</v>
      </c>
      <c r="R19" s="49"/>
      <c r="S19" s="57" t="s">
        <v>64</v>
      </c>
      <c r="T19" s="41">
        <v>49508</v>
      </c>
      <c r="U19" s="41">
        <v>57083</v>
      </c>
      <c r="V19" s="41">
        <v>47147.380000000012</v>
      </c>
      <c r="W19" s="41">
        <v>51705.799999999996</v>
      </c>
      <c r="X19" s="41">
        <v>54574.57</v>
      </c>
      <c r="Y19" s="41">
        <v>55235.1</v>
      </c>
      <c r="Z19" s="41">
        <v>55729.5</v>
      </c>
      <c r="AA19" s="46">
        <v>59735</v>
      </c>
      <c r="AB19" s="46">
        <v>58289.2</v>
      </c>
      <c r="AC19" s="46">
        <v>61503.9</v>
      </c>
      <c r="AD19" s="46">
        <v>67298.7</v>
      </c>
    </row>
    <row r="20" spans="2:30" ht="12.95" customHeight="1" x14ac:dyDescent="0.25">
      <c r="C20" s="119"/>
      <c r="D20" s="105"/>
      <c r="E20" s="49"/>
      <c r="F20" s="49"/>
      <c r="G20" s="49"/>
      <c r="H20" s="49"/>
      <c r="I20" s="49"/>
      <c r="J20" s="49"/>
      <c r="K20" s="49"/>
      <c r="L20" s="49"/>
      <c r="M20" s="49"/>
      <c r="N20" s="49"/>
      <c r="O20" s="49"/>
      <c r="P20" s="49"/>
      <c r="Q20" s="49"/>
      <c r="R20" s="49"/>
      <c r="S20" s="57" t="s">
        <v>65</v>
      </c>
      <c r="T20" s="41">
        <v>32862.679999999993</v>
      </c>
      <c r="U20" s="41">
        <v>34174.160000000003</v>
      </c>
      <c r="V20" s="41">
        <v>32436.700000000004</v>
      </c>
      <c r="W20" s="41">
        <v>34681.060000000005</v>
      </c>
      <c r="X20" s="41">
        <v>35867.839999999997</v>
      </c>
      <c r="Y20" s="41">
        <v>33414.65</v>
      </c>
      <c r="Z20" s="41">
        <v>35696.199999999997</v>
      </c>
      <c r="AA20" s="46">
        <v>34148.699999999997</v>
      </c>
      <c r="AB20" s="46">
        <v>35801.800000000003</v>
      </c>
      <c r="AC20" s="46">
        <v>37831.599999999999</v>
      </c>
      <c r="AD20" s="46">
        <v>40733.199999999997</v>
      </c>
    </row>
    <row r="21" spans="2:30" ht="12.95" customHeight="1" x14ac:dyDescent="0.25">
      <c r="C21" s="159" t="s">
        <v>32</v>
      </c>
      <c r="D21" s="159"/>
      <c r="E21" s="58">
        <f t="shared" ref="E21:J21" si="5">SUM(E22:E35)</f>
        <v>3025789.0770478235</v>
      </c>
      <c r="F21" s="58">
        <f t="shared" si="5"/>
        <v>3231502.2624465032</v>
      </c>
      <c r="G21" s="58">
        <f t="shared" si="5"/>
        <v>3325405.0341947228</v>
      </c>
      <c r="H21" s="58">
        <f t="shared" si="5"/>
        <v>3185135.0254100766</v>
      </c>
      <c r="I21" s="58">
        <f t="shared" si="5"/>
        <v>3123202.7541680359</v>
      </c>
      <c r="J21" s="58">
        <f t="shared" si="5"/>
        <v>3131450.3059170819</v>
      </c>
      <c r="K21" s="58">
        <f t="shared" ref="K21:L21" si="6">SUM(K22:K35)</f>
        <v>3206212.9306272115</v>
      </c>
      <c r="L21" s="58">
        <f t="shared" si="6"/>
        <v>3292448.5188430692</v>
      </c>
      <c r="M21" s="58">
        <f t="shared" ref="M21" si="7">SUM(M22:M35)</f>
        <v>3411082.1424755394</v>
      </c>
      <c r="N21" s="58">
        <f t="shared" ref="N21:O21" si="8">SUM(N22:N35)</f>
        <v>3522104.2769076773</v>
      </c>
      <c r="O21" s="58">
        <f t="shared" si="8"/>
        <v>3653676.1999999997</v>
      </c>
      <c r="P21" s="58">
        <f t="shared" ref="P21:Q21" si="9">SUM(P22:P35)</f>
        <v>3840281.6999999997</v>
      </c>
      <c r="Q21" s="58">
        <f t="shared" si="9"/>
        <v>4072525.7999999993</v>
      </c>
      <c r="R21" s="58"/>
      <c r="S21" s="57" t="s">
        <v>66</v>
      </c>
      <c r="T21" s="41">
        <v>141066.24999999994</v>
      </c>
      <c r="U21" s="41">
        <v>139840.1</v>
      </c>
      <c r="V21" s="41">
        <v>147866.69000000006</v>
      </c>
      <c r="W21" s="41">
        <v>106589.18148927657</v>
      </c>
      <c r="X21" s="41">
        <v>85116</v>
      </c>
      <c r="Y21" s="41">
        <v>83860.37000000001</v>
      </c>
      <c r="Z21" s="41">
        <v>86086.2</v>
      </c>
      <c r="AA21" s="46">
        <v>89531.9</v>
      </c>
      <c r="AB21" s="46">
        <v>93118.399999999994</v>
      </c>
      <c r="AC21" s="46">
        <v>99472.1</v>
      </c>
      <c r="AD21" s="46">
        <v>110122.7</v>
      </c>
    </row>
    <row r="22" spans="2:30" ht="12.95" customHeight="1" x14ac:dyDescent="0.25">
      <c r="C22" s="119"/>
      <c r="D22" s="105" t="s">
        <v>33</v>
      </c>
      <c r="E22" s="49">
        <v>45835.353738126098</v>
      </c>
      <c r="F22" s="49">
        <v>53305.298741108956</v>
      </c>
      <c r="G22" s="49">
        <v>41485.655560607745</v>
      </c>
      <c r="H22" s="49">
        <v>48018.957649493728</v>
      </c>
      <c r="I22" s="49">
        <v>50240.07771550327</v>
      </c>
      <c r="J22" s="49">
        <v>49555.210389098851</v>
      </c>
      <c r="K22" s="49">
        <v>49835.484342942422</v>
      </c>
      <c r="L22" s="49">
        <v>53928.642584228626</v>
      </c>
      <c r="M22" s="49">
        <v>52184.183299652606</v>
      </c>
      <c r="N22" s="49">
        <v>57045.186127030895</v>
      </c>
      <c r="O22" s="49">
        <v>63528.800000000003</v>
      </c>
      <c r="P22" s="49">
        <v>61935.4</v>
      </c>
      <c r="Q22" s="49">
        <v>66772.899999999994</v>
      </c>
      <c r="R22" s="49"/>
      <c r="S22" s="57" t="s">
        <v>67</v>
      </c>
      <c r="T22" s="41">
        <v>234088.25999999995</v>
      </c>
      <c r="U22" s="41">
        <v>236399.96</v>
      </c>
      <c r="V22" s="41">
        <v>242926</v>
      </c>
      <c r="W22" s="41">
        <v>220611.95</v>
      </c>
      <c r="X22" s="41">
        <v>203302.86</v>
      </c>
      <c r="Y22" s="41">
        <v>211591.22695975809</v>
      </c>
      <c r="Z22" s="41">
        <v>218529.9</v>
      </c>
      <c r="AA22" s="46">
        <v>224231.6</v>
      </c>
      <c r="AB22" s="46">
        <v>233577.7</v>
      </c>
      <c r="AC22" s="46">
        <v>241650.3</v>
      </c>
      <c r="AD22" s="46">
        <v>250283.5</v>
      </c>
    </row>
    <row r="23" spans="2:30" ht="12.95" customHeight="1" x14ac:dyDescent="0.25">
      <c r="C23" s="119"/>
      <c r="D23" s="105" t="s">
        <v>34</v>
      </c>
      <c r="E23" s="49">
        <v>33738.69</v>
      </c>
      <c r="F23" s="49">
        <v>35634.950000000004</v>
      </c>
      <c r="G23" s="49">
        <v>35151.86</v>
      </c>
      <c r="H23" s="49">
        <v>36444.660000000003</v>
      </c>
      <c r="I23" s="49">
        <v>38135.040000000001</v>
      </c>
      <c r="J23" s="49">
        <v>36073.050000000003</v>
      </c>
      <c r="K23" s="49">
        <v>38608.75</v>
      </c>
      <c r="L23" s="49">
        <v>37058.11</v>
      </c>
      <c r="M23" s="49">
        <v>38846.129999999997</v>
      </c>
      <c r="N23" s="49">
        <v>34491.509999999995</v>
      </c>
      <c r="O23" s="49">
        <v>36533.199999999997</v>
      </c>
      <c r="P23" s="49">
        <v>37230.6</v>
      </c>
      <c r="Q23" s="49">
        <v>38576.1</v>
      </c>
      <c r="R23" s="49"/>
      <c r="S23" s="57" t="s">
        <v>68</v>
      </c>
      <c r="T23" s="41">
        <v>102358.18000000001</v>
      </c>
      <c r="U23" s="41">
        <v>103838.0039605958</v>
      </c>
      <c r="V23" s="41">
        <v>107702.94</v>
      </c>
      <c r="W23" s="41">
        <v>98524.41</v>
      </c>
      <c r="X23" s="41">
        <v>98800.95</v>
      </c>
      <c r="Y23" s="41">
        <v>100699.39110928553</v>
      </c>
      <c r="Z23" s="41">
        <v>103323</v>
      </c>
      <c r="AA23" s="46">
        <v>107781.6</v>
      </c>
      <c r="AB23" s="46">
        <v>117810.5</v>
      </c>
      <c r="AC23" s="46">
        <v>125338.1</v>
      </c>
      <c r="AD23" s="46">
        <v>129733.5</v>
      </c>
    </row>
    <row r="24" spans="2:30" ht="12.95" customHeight="1" x14ac:dyDescent="0.25">
      <c r="C24" s="119"/>
      <c r="D24" s="105" t="s">
        <v>35</v>
      </c>
      <c r="E24" s="49">
        <v>224986.02630239516</v>
      </c>
      <c r="F24" s="49">
        <v>227423.63717495985</v>
      </c>
      <c r="G24" s="49">
        <v>251990.54027546721</v>
      </c>
      <c r="H24" s="49">
        <v>218216.35582704097</v>
      </c>
      <c r="I24" s="49">
        <v>201274.71571702836</v>
      </c>
      <c r="J24" s="49">
        <v>209539.24904975906</v>
      </c>
      <c r="K24" s="49">
        <v>216566.46614258562</v>
      </c>
      <c r="L24" s="49">
        <v>222093.80425128451</v>
      </c>
      <c r="M24" s="49">
        <v>231496.06777646972</v>
      </c>
      <c r="N24" s="49">
        <v>239373.7735071994</v>
      </c>
      <c r="O24" s="49">
        <v>248672.8</v>
      </c>
      <c r="P24" s="49">
        <v>260900.9</v>
      </c>
      <c r="Q24" s="49">
        <v>280916.90000000002</v>
      </c>
      <c r="R24" s="49"/>
      <c r="S24" s="57" t="s">
        <v>69</v>
      </c>
      <c r="T24" s="41">
        <v>122692.91</v>
      </c>
      <c r="U24" s="41">
        <v>133481.296</v>
      </c>
      <c r="V24" s="41">
        <v>139492.28999999998</v>
      </c>
      <c r="W24" s="41">
        <v>129983.23000000001</v>
      </c>
      <c r="X24" s="41">
        <v>137431.0936998268</v>
      </c>
      <c r="Y24" s="41">
        <v>147805.71717865072</v>
      </c>
      <c r="Z24" s="41">
        <v>156076.9</v>
      </c>
      <c r="AA24" s="46">
        <v>168938.6</v>
      </c>
      <c r="AB24" s="46">
        <v>185064.8</v>
      </c>
      <c r="AC24" s="46">
        <v>194942</v>
      </c>
      <c r="AD24" s="46">
        <v>204489.1</v>
      </c>
    </row>
    <row r="25" spans="2:30" ht="12.95" customHeight="1" x14ac:dyDescent="0.25">
      <c r="C25" s="119"/>
      <c r="D25" s="105" t="s">
        <v>37</v>
      </c>
      <c r="E25" s="49">
        <v>127374.23000000001</v>
      </c>
      <c r="F25" s="49">
        <v>109793.87999999998</v>
      </c>
      <c r="G25" s="49">
        <v>114096.65999999999</v>
      </c>
      <c r="H25" s="49">
        <v>107221.82</v>
      </c>
      <c r="I25" s="49">
        <v>107386.27</v>
      </c>
      <c r="J25" s="49">
        <v>110011.92</v>
      </c>
      <c r="K25" s="49">
        <v>115193.72</v>
      </c>
      <c r="L25" s="49">
        <v>121134.09000000001</v>
      </c>
      <c r="M25" s="49">
        <v>130326.49</v>
      </c>
      <c r="N25" s="49">
        <v>137801.4704359257</v>
      </c>
      <c r="O25" s="49">
        <v>141825.20000000001</v>
      </c>
      <c r="P25" s="49">
        <v>146556</v>
      </c>
      <c r="Q25" s="49">
        <v>153899.9</v>
      </c>
      <c r="R25" s="49"/>
      <c r="S25" s="57" t="s">
        <v>70</v>
      </c>
      <c r="T25" s="59">
        <v>103919.85</v>
      </c>
      <c r="U25" s="59">
        <v>113841.96</v>
      </c>
      <c r="V25" s="45">
        <v>111790.22</v>
      </c>
      <c r="W25" s="59">
        <v>110105.32</v>
      </c>
      <c r="X25" s="41">
        <v>101917.29999999999</v>
      </c>
      <c r="Y25" s="41">
        <v>101676.89367924581</v>
      </c>
      <c r="Z25" s="41">
        <v>102346.5</v>
      </c>
      <c r="AA25" s="46">
        <v>100889.3</v>
      </c>
      <c r="AB25" s="46">
        <v>104430.3</v>
      </c>
      <c r="AC25" s="46">
        <v>110042.7</v>
      </c>
      <c r="AD25" s="46">
        <v>111480.1</v>
      </c>
    </row>
    <row r="26" spans="2:30" ht="12.95" customHeight="1" x14ac:dyDescent="0.25">
      <c r="C26" s="119"/>
      <c r="D26" s="105" t="s">
        <v>38</v>
      </c>
      <c r="E26" s="49">
        <v>128445.90580409968</v>
      </c>
      <c r="F26" s="49">
        <v>138137.40369090572</v>
      </c>
      <c r="G26" s="49">
        <v>145881.9461863036</v>
      </c>
      <c r="H26" s="49">
        <v>134973.08519903591</v>
      </c>
      <c r="I26" s="49">
        <v>142837.81317252974</v>
      </c>
      <c r="J26" s="49">
        <v>151318.7928768401</v>
      </c>
      <c r="K26" s="49">
        <v>158929.75842734918</v>
      </c>
      <c r="L26" s="49">
        <v>172829.83613697364</v>
      </c>
      <c r="M26" s="49">
        <v>188836.44248449613</v>
      </c>
      <c r="N26" s="49">
        <v>202259.03533795953</v>
      </c>
      <c r="O26" s="49">
        <v>212028.2</v>
      </c>
      <c r="P26" s="49">
        <v>226788.4</v>
      </c>
      <c r="Q26" s="49">
        <v>249810.9</v>
      </c>
      <c r="R26" s="49"/>
      <c r="S26" s="57" t="s">
        <v>71</v>
      </c>
      <c r="T26" s="59">
        <v>1168892.4090999998</v>
      </c>
      <c r="U26" s="59">
        <v>1267653.8799999999</v>
      </c>
      <c r="V26" s="45">
        <v>1240112.22</v>
      </c>
      <c r="W26" s="59">
        <v>1096258.8400000001</v>
      </c>
      <c r="X26" s="59">
        <v>1056103.6299999999</v>
      </c>
      <c r="Y26" s="59">
        <v>1067176.9395300276</v>
      </c>
      <c r="Z26" s="59">
        <v>1087112.7</v>
      </c>
      <c r="AA26" s="60">
        <v>1103797.2</v>
      </c>
      <c r="AB26" s="60">
        <v>1125412.1000000001</v>
      </c>
      <c r="AC26" s="60">
        <v>1156793.3999999999</v>
      </c>
      <c r="AD26" s="60">
        <v>1179262.6000000001</v>
      </c>
    </row>
    <row r="27" spans="2:30" ht="12.95" customHeight="1" x14ac:dyDescent="0.25">
      <c r="C27" s="119"/>
      <c r="D27" s="105" t="s">
        <v>40</v>
      </c>
      <c r="E27" s="49">
        <v>102643.73</v>
      </c>
      <c r="F27" s="49">
        <v>111735.06999999998</v>
      </c>
      <c r="G27" s="49">
        <v>109673.22999999998</v>
      </c>
      <c r="H27" s="49">
        <v>108176.55999999998</v>
      </c>
      <c r="I27" s="49">
        <v>100921.48</v>
      </c>
      <c r="J27" s="49">
        <v>101179.88</v>
      </c>
      <c r="K27" s="49">
        <v>101922.91999999998</v>
      </c>
      <c r="L27" s="49">
        <v>100645.91999999998</v>
      </c>
      <c r="M27" s="49">
        <v>103922.12</v>
      </c>
      <c r="N27" s="49">
        <v>109299.20999999999</v>
      </c>
      <c r="O27" s="49">
        <v>115055</v>
      </c>
      <c r="P27" s="49">
        <v>120098.7</v>
      </c>
      <c r="Q27" s="49">
        <v>121817.2</v>
      </c>
      <c r="R27" s="49"/>
      <c r="S27" s="57" t="s">
        <v>72</v>
      </c>
      <c r="T27" s="59">
        <v>202901.20999999996</v>
      </c>
      <c r="U27" s="59">
        <v>221853.94</v>
      </c>
      <c r="V27" s="45">
        <v>230954.22999999998</v>
      </c>
      <c r="W27" s="59">
        <v>223492.91</v>
      </c>
      <c r="X27" s="59">
        <v>218323.19999999998</v>
      </c>
      <c r="Y27" s="59">
        <v>220588.76468833527</v>
      </c>
      <c r="Z27" s="59">
        <v>223219.20000000001</v>
      </c>
      <c r="AA27" s="60">
        <v>222118.8</v>
      </c>
      <c r="AB27" s="60">
        <v>225626.2</v>
      </c>
      <c r="AC27" s="60">
        <v>228381</v>
      </c>
      <c r="AD27" s="60">
        <v>232953.5</v>
      </c>
    </row>
    <row r="28" spans="2:30" ht="12.95" customHeight="1" x14ac:dyDescent="0.25">
      <c r="C28" s="119"/>
      <c r="D28" s="105" t="s">
        <v>41</v>
      </c>
      <c r="E28" s="49">
        <v>1227068.2873828644</v>
      </c>
      <c r="F28" s="49">
        <v>1330351.432093319</v>
      </c>
      <c r="G28" s="49">
        <v>1346094.9640915738</v>
      </c>
      <c r="H28" s="49">
        <v>1240429.7863110553</v>
      </c>
      <c r="I28" s="49">
        <v>1193162.2934787651</v>
      </c>
      <c r="J28" s="49">
        <v>1169518.1318416849</v>
      </c>
      <c r="K28" s="49">
        <v>1179603.7395189132</v>
      </c>
      <c r="L28" s="49">
        <v>1204235.0617878134</v>
      </c>
      <c r="M28" s="49">
        <v>1235430.2076723822</v>
      </c>
      <c r="N28" s="49">
        <v>1263887.4533265345</v>
      </c>
      <c r="O28" s="49">
        <v>1286911.3</v>
      </c>
      <c r="P28" s="49">
        <v>1355824.9</v>
      </c>
      <c r="Q28" s="49">
        <v>1440014.4</v>
      </c>
      <c r="R28" s="49"/>
      <c r="S28" s="57" t="s">
        <v>73</v>
      </c>
      <c r="T28" s="41">
        <v>283304.11000000004</v>
      </c>
      <c r="U28" s="41">
        <v>317523.68</v>
      </c>
      <c r="V28" s="41">
        <v>325739.75999999995</v>
      </c>
      <c r="W28" s="41">
        <v>332927.44</v>
      </c>
      <c r="X28" s="59">
        <v>338810.55999999994</v>
      </c>
      <c r="Y28" s="59">
        <v>346434.57</v>
      </c>
      <c r="Z28" s="59">
        <v>362030.6</v>
      </c>
      <c r="AA28" s="60">
        <v>375436.4</v>
      </c>
      <c r="AB28" s="60">
        <v>396758.5</v>
      </c>
      <c r="AC28" s="60">
        <v>412172.9</v>
      </c>
      <c r="AD28" s="60">
        <v>432634.9</v>
      </c>
    </row>
    <row r="29" spans="2:30" ht="12.95" customHeight="1" x14ac:dyDescent="0.25">
      <c r="B29" s="18"/>
      <c r="C29" s="119"/>
      <c r="D29" s="105" t="s">
        <v>43</v>
      </c>
      <c r="E29" s="45">
        <v>313819.14</v>
      </c>
      <c r="F29" s="45">
        <v>335603.58</v>
      </c>
      <c r="G29" s="45">
        <v>347041.43</v>
      </c>
      <c r="H29" s="45">
        <v>341522.2</v>
      </c>
      <c r="I29" s="45">
        <v>336040.99</v>
      </c>
      <c r="J29" s="49">
        <v>338146.05</v>
      </c>
      <c r="K29" s="49">
        <v>342501.66000000003</v>
      </c>
      <c r="L29" s="49">
        <v>341379.03</v>
      </c>
      <c r="M29" s="49">
        <v>344187.76</v>
      </c>
      <c r="N29" s="49">
        <v>342423.24790496239</v>
      </c>
      <c r="O29" s="49">
        <v>353873.5</v>
      </c>
      <c r="P29" s="49">
        <v>365436.5</v>
      </c>
      <c r="Q29" s="49">
        <v>368935</v>
      </c>
      <c r="R29" s="49"/>
      <c r="S29" s="57" t="s">
        <v>74</v>
      </c>
      <c r="T29" s="61">
        <v>50420.740000000005</v>
      </c>
      <c r="U29" s="41">
        <v>54700.22</v>
      </c>
      <c r="V29" s="41">
        <v>55462.92</v>
      </c>
      <c r="W29" s="41">
        <v>52802.720000000001</v>
      </c>
      <c r="X29" s="41">
        <v>52524.45</v>
      </c>
      <c r="Y29" s="41">
        <v>53540</v>
      </c>
      <c r="Z29" s="41">
        <v>56540.2</v>
      </c>
      <c r="AA29" s="46">
        <v>57014.6</v>
      </c>
      <c r="AB29" s="46">
        <v>59801.599999999999</v>
      </c>
      <c r="AC29" s="46">
        <v>61519</v>
      </c>
      <c r="AD29" s="46">
        <v>63903.199999999997</v>
      </c>
    </row>
    <row r="30" spans="2:30" ht="12.95" customHeight="1" x14ac:dyDescent="0.25">
      <c r="B30" s="18"/>
      <c r="C30" s="119"/>
      <c r="D30" s="105" t="s">
        <v>44</v>
      </c>
      <c r="E30" s="49">
        <v>347211.41054991155</v>
      </c>
      <c r="F30" s="49">
        <v>387009.93288626446</v>
      </c>
      <c r="G30" s="49">
        <v>397237.47680924379</v>
      </c>
      <c r="H30" s="49">
        <v>405903.39856333943</v>
      </c>
      <c r="I30" s="49">
        <v>417237.3225433125</v>
      </c>
      <c r="J30" s="49">
        <v>429904.56985133019</v>
      </c>
      <c r="K30" s="49">
        <v>449165.66867999092</v>
      </c>
      <c r="L30" s="49">
        <v>464881.3345441866</v>
      </c>
      <c r="M30" s="49">
        <v>488315.92805505497</v>
      </c>
      <c r="N30" s="49">
        <v>507280.31281945959</v>
      </c>
      <c r="O30" s="49">
        <v>532806.69999999995</v>
      </c>
      <c r="P30" s="49">
        <v>566421.69999999995</v>
      </c>
      <c r="Q30" s="49">
        <v>606638.9</v>
      </c>
      <c r="R30" s="49"/>
      <c r="S30" s="57" t="s">
        <v>75</v>
      </c>
      <c r="T30" s="61">
        <v>160568.95000000004</v>
      </c>
      <c r="U30" s="41">
        <v>180421.05000000002</v>
      </c>
      <c r="V30" s="41">
        <v>198987.1</v>
      </c>
      <c r="W30" s="41">
        <v>189231.87999999995</v>
      </c>
      <c r="X30" s="41">
        <v>180483.83000000002</v>
      </c>
      <c r="Y30" s="41">
        <v>179069.22000000003</v>
      </c>
      <c r="Z30" s="41">
        <v>187210</v>
      </c>
      <c r="AA30" s="46">
        <v>189665.4</v>
      </c>
      <c r="AB30" s="46">
        <v>193862.6</v>
      </c>
      <c r="AC30" s="46">
        <v>202812.6</v>
      </c>
      <c r="AD30" s="46">
        <v>207195.3</v>
      </c>
    </row>
    <row r="31" spans="2:30" ht="12.75" customHeight="1" x14ac:dyDescent="0.25">
      <c r="B31" s="18"/>
      <c r="C31" s="119"/>
      <c r="D31" s="105" t="s">
        <v>45</v>
      </c>
      <c r="E31" s="49">
        <v>77573.294240632895</v>
      </c>
      <c r="F31" s="49">
        <v>85240.484449188603</v>
      </c>
      <c r="G31" s="49">
        <v>86987.672050080277</v>
      </c>
      <c r="H31" s="49">
        <v>84920.42302112178</v>
      </c>
      <c r="I31" s="49">
        <v>84590.273842902199</v>
      </c>
      <c r="J31" s="49">
        <v>84963.441394850015</v>
      </c>
      <c r="K31" s="49">
        <v>89040.117390775093</v>
      </c>
      <c r="L31" s="49">
        <v>90713.720379730876</v>
      </c>
      <c r="M31" s="49">
        <v>94982.589736314403</v>
      </c>
      <c r="N31" s="49">
        <v>98405.324356477475</v>
      </c>
      <c r="O31" s="49">
        <v>103105.3</v>
      </c>
      <c r="P31" s="49">
        <v>108916.1</v>
      </c>
      <c r="Q31" s="49">
        <v>114877.3</v>
      </c>
      <c r="R31" s="49"/>
      <c r="S31" s="57" t="s">
        <v>76</v>
      </c>
      <c r="T31" s="61">
        <v>56112.44</v>
      </c>
      <c r="U31" s="41">
        <v>61961.59</v>
      </c>
      <c r="V31" s="41">
        <v>68838.490000000005</v>
      </c>
      <c r="W31" s="41">
        <v>69768.17</v>
      </c>
      <c r="X31" s="41">
        <v>68235.669999999984</v>
      </c>
      <c r="Y31" s="41">
        <v>67132.305337751837</v>
      </c>
      <c r="Z31" s="41">
        <v>68379.7</v>
      </c>
      <c r="AA31" s="46">
        <v>71002.600000000006</v>
      </c>
      <c r="AB31" s="46">
        <v>72506.899999999994</v>
      </c>
      <c r="AC31" s="46">
        <v>77164.800000000003</v>
      </c>
      <c r="AD31" s="46">
        <v>81050.5</v>
      </c>
    </row>
    <row r="32" spans="2:30" ht="12.95" customHeight="1" x14ac:dyDescent="0.25">
      <c r="C32" s="119"/>
      <c r="D32" s="105" t="s">
        <v>46</v>
      </c>
      <c r="E32" s="49">
        <v>162502.69870731462</v>
      </c>
      <c r="F32" s="49">
        <v>173524.22215250341</v>
      </c>
      <c r="G32" s="49">
        <v>191297.32888841894</v>
      </c>
      <c r="H32" s="49">
        <v>195466.94833308071</v>
      </c>
      <c r="I32" s="49">
        <v>185164.70105349133</v>
      </c>
      <c r="J32" s="49">
        <v>179791.53020450898</v>
      </c>
      <c r="K32" s="49">
        <v>182737.92483408671</v>
      </c>
      <c r="L32" s="49">
        <v>185239.62313690272</v>
      </c>
      <c r="M32" s="49">
        <v>188435.84580206228</v>
      </c>
      <c r="N32" s="49">
        <v>202395.57398356788</v>
      </c>
      <c r="O32" s="49">
        <v>213321.9</v>
      </c>
      <c r="P32" s="49">
        <v>227214.6</v>
      </c>
      <c r="Q32" s="49">
        <v>241190.39999999999</v>
      </c>
      <c r="R32" s="49"/>
      <c r="S32" s="57" t="s">
        <v>77</v>
      </c>
      <c r="T32" s="61">
        <v>64765.55</v>
      </c>
      <c r="U32" s="41">
        <v>69880.149999999994</v>
      </c>
      <c r="V32" s="41">
        <v>72275.069999999992</v>
      </c>
      <c r="W32" s="41">
        <v>72764.42</v>
      </c>
      <c r="X32" s="41">
        <v>75572.070000000007</v>
      </c>
      <c r="Y32" s="41">
        <v>79917.515230740566</v>
      </c>
      <c r="Z32" s="41">
        <v>84140.7</v>
      </c>
      <c r="AA32" s="46">
        <v>89927.4</v>
      </c>
      <c r="AB32" s="46">
        <v>93173</v>
      </c>
      <c r="AC32" s="46">
        <v>98303.5</v>
      </c>
      <c r="AD32" s="46">
        <v>106330.7</v>
      </c>
    </row>
    <row r="33" spans="3:30" ht="12.95" customHeight="1" x14ac:dyDescent="0.25">
      <c r="C33" s="119"/>
      <c r="D33" s="105" t="s">
        <v>48</v>
      </c>
      <c r="E33" s="49">
        <v>65136.473580466642</v>
      </c>
      <c r="F33" s="49">
        <v>68987.810735233317</v>
      </c>
      <c r="G33" s="49">
        <v>76325.074374999997</v>
      </c>
      <c r="H33" s="49">
        <v>79682.215225556138</v>
      </c>
      <c r="I33" s="49">
        <v>78967.322090556147</v>
      </c>
      <c r="J33" s="49">
        <v>78191.013194999992</v>
      </c>
      <c r="K33" s="49">
        <v>79351.831195000006</v>
      </c>
      <c r="L33" s="49">
        <v>83243.553344999993</v>
      </c>
      <c r="M33" s="49">
        <v>84707.968518040114</v>
      </c>
      <c r="N33" s="49">
        <v>88758.009281838284</v>
      </c>
      <c r="O33" s="49">
        <v>94517.4</v>
      </c>
      <c r="P33" s="49">
        <v>96206.2</v>
      </c>
      <c r="Q33" s="49">
        <v>102112.7</v>
      </c>
      <c r="R33" s="49"/>
      <c r="S33" s="55" t="s">
        <v>78</v>
      </c>
      <c r="T33" s="61">
        <v>77634.13</v>
      </c>
      <c r="U33" s="41">
        <v>80599.509999999995</v>
      </c>
      <c r="V33" s="41">
        <v>78527.53</v>
      </c>
      <c r="W33" s="41">
        <v>78827.659999999989</v>
      </c>
      <c r="X33" s="41">
        <v>79346</v>
      </c>
      <c r="Y33" s="41">
        <v>80105.158924710166</v>
      </c>
      <c r="Z33" s="41">
        <v>83953.4</v>
      </c>
      <c r="AA33" s="46">
        <v>88131.199999999997</v>
      </c>
      <c r="AB33" s="46">
        <v>94990</v>
      </c>
      <c r="AC33" s="46">
        <v>97272.3</v>
      </c>
      <c r="AD33" s="46">
        <v>100554</v>
      </c>
    </row>
    <row r="34" spans="3:30" ht="12.95" customHeight="1" x14ac:dyDescent="0.25">
      <c r="C34" s="119"/>
      <c r="D34" s="95" t="s">
        <v>114</v>
      </c>
      <c r="E34" s="49">
        <v>84039.02</v>
      </c>
      <c r="F34" s="49">
        <v>88103.079999999987</v>
      </c>
      <c r="G34" s="49">
        <v>93706.450000000012</v>
      </c>
      <c r="H34" s="49">
        <v>96218.98000000001</v>
      </c>
      <c r="I34" s="49">
        <v>98051.709999999992</v>
      </c>
      <c r="J34" s="49">
        <v>102290.47</v>
      </c>
      <c r="K34" s="49">
        <v>109077.1</v>
      </c>
      <c r="L34" s="49">
        <v>116927.45999999999</v>
      </c>
      <c r="M34" s="49">
        <v>123474.40000000001</v>
      </c>
      <c r="N34" s="49">
        <v>130533.61990671276</v>
      </c>
      <c r="O34" s="49">
        <v>139289.9</v>
      </c>
      <c r="P34" s="49">
        <v>147582.9</v>
      </c>
      <c r="Q34" s="49">
        <v>160693.4</v>
      </c>
      <c r="R34" s="49"/>
      <c r="S34" s="55" t="s">
        <v>79</v>
      </c>
      <c r="T34" s="41">
        <v>461223.33850000001</v>
      </c>
      <c r="U34" s="41">
        <v>497100.3781519765</v>
      </c>
      <c r="V34" s="41">
        <v>500136.9966666667</v>
      </c>
      <c r="W34" s="41">
        <v>395574.5733333333</v>
      </c>
      <c r="X34" s="41">
        <v>366015.80000000005</v>
      </c>
      <c r="Y34" s="41">
        <v>360124.81361201475</v>
      </c>
      <c r="Z34" s="41">
        <v>388932.1</v>
      </c>
      <c r="AA34" s="46">
        <v>388611.3</v>
      </c>
      <c r="AB34" s="46">
        <v>390540.3</v>
      </c>
      <c r="AC34" s="46">
        <v>404784.1</v>
      </c>
      <c r="AD34" s="46">
        <v>419014.2</v>
      </c>
    </row>
    <row r="35" spans="3:30" ht="12.95" customHeight="1" x14ac:dyDescent="0.25">
      <c r="C35" s="119"/>
      <c r="D35" s="105" t="s">
        <v>51</v>
      </c>
      <c r="E35" s="49">
        <v>85414.816742012408</v>
      </c>
      <c r="F35" s="49">
        <v>86651.48052302016</v>
      </c>
      <c r="G35" s="49">
        <v>88434.74595802743</v>
      </c>
      <c r="H35" s="49">
        <v>87939.635280352421</v>
      </c>
      <c r="I35" s="49">
        <v>89192.744553947428</v>
      </c>
      <c r="J35" s="49">
        <v>90966.997114009631</v>
      </c>
      <c r="K35" s="49">
        <v>93677.790095567951</v>
      </c>
      <c r="L35" s="49">
        <v>98138.332676949329</v>
      </c>
      <c r="M35" s="49">
        <v>105936.00913106714</v>
      </c>
      <c r="N35" s="49">
        <v>108150.54992000951</v>
      </c>
      <c r="O35" s="49">
        <v>112207</v>
      </c>
      <c r="P35" s="49">
        <v>119168.8</v>
      </c>
      <c r="Q35" s="49">
        <v>126269.8</v>
      </c>
      <c r="R35" s="49"/>
      <c r="S35" s="55" t="s">
        <v>80</v>
      </c>
      <c r="T35" s="41">
        <v>2448881.3205999997</v>
      </c>
      <c r="U35" s="41">
        <v>2637057.0018086187</v>
      </c>
      <c r="V35" s="41">
        <v>2657900.5133333332</v>
      </c>
      <c r="W35" s="41">
        <v>2528863.9681559433</v>
      </c>
      <c r="X35" s="41">
        <v>2472720.02</v>
      </c>
      <c r="Y35" s="41">
        <v>2519255.5790264904</v>
      </c>
      <c r="Z35" s="41">
        <v>2575384.7999999998</v>
      </c>
      <c r="AA35" s="46">
        <v>2649063.7000000002</v>
      </c>
      <c r="AB35" s="46">
        <v>2756707.3</v>
      </c>
      <c r="AC35" s="46">
        <v>2860577</v>
      </c>
      <c r="AD35" s="46">
        <v>2963155.8</v>
      </c>
    </row>
    <row r="36" spans="3:30" ht="12.75" customHeight="1" x14ac:dyDescent="0.25">
      <c r="C36" s="119"/>
      <c r="D36" s="105"/>
      <c r="E36" s="49"/>
      <c r="F36" s="49"/>
      <c r="G36" s="49"/>
      <c r="H36" s="49"/>
      <c r="I36" s="49"/>
      <c r="J36" s="49"/>
      <c r="K36" s="49"/>
      <c r="L36" s="49"/>
      <c r="M36" s="49"/>
      <c r="N36" s="49"/>
      <c r="O36" s="49"/>
      <c r="P36" s="49"/>
      <c r="Q36" s="49"/>
      <c r="R36" s="49"/>
      <c r="S36" s="55" t="s">
        <v>81</v>
      </c>
      <c r="U36" s="50">
        <v>6.5654814103592196E-2</v>
      </c>
      <c r="V36" s="50">
        <v>9.008755203429919E-3</v>
      </c>
      <c r="W36" s="50">
        <v>-5.9360480393770398E-2</v>
      </c>
      <c r="X36" s="50">
        <v>-2.0985202554309024E-2</v>
      </c>
      <c r="Y36" s="50"/>
      <c r="Z36" s="50"/>
      <c r="AA36" s="50"/>
    </row>
    <row r="37" spans="3:30" ht="12.95" customHeight="1" x14ac:dyDescent="0.25">
      <c r="C37" s="110" t="s">
        <v>54</v>
      </c>
      <c r="D37" s="105"/>
      <c r="E37" s="48">
        <f t="shared" ref="E37:K37" si="10">SUM(E16:E19,E22:E35)</f>
        <v>3299389.077981927</v>
      </c>
      <c r="F37" s="48">
        <f t="shared" si="10"/>
        <v>3511014.4774615713</v>
      </c>
      <c r="G37" s="48">
        <f t="shared" si="10"/>
        <v>3605921.4383505103</v>
      </c>
      <c r="H37" s="48">
        <f t="shared" si="10"/>
        <v>3393842.4790049214</v>
      </c>
      <c r="I37" s="48">
        <f t="shared" si="10"/>
        <v>3290362.5196375758</v>
      </c>
      <c r="J37" s="48">
        <f t="shared" si="10"/>
        <v>3294974.3099742299</v>
      </c>
      <c r="K37" s="48">
        <f t="shared" si="10"/>
        <v>3374819.5624942165</v>
      </c>
      <c r="L37" s="48">
        <f t="shared" ref="L37:M37" si="11">SUM(L16:L19,L22:L35)</f>
        <v>3468192.235016827</v>
      </c>
      <c r="M37" s="48">
        <f t="shared" si="11"/>
        <v>3595881.2186354441</v>
      </c>
      <c r="N37" s="48">
        <f t="shared" ref="N37:O37" si="12">SUM(N16:N19,N22:N35)</f>
        <v>3720304.4643231691</v>
      </c>
      <c r="O37" s="48">
        <f t="shared" si="12"/>
        <v>3867947.4999999995</v>
      </c>
      <c r="P37" s="48">
        <f t="shared" ref="P37:Q37" si="13">SUM(P16:P19,P22:P35)</f>
        <v>4066600.1999999997</v>
      </c>
      <c r="Q37" s="48">
        <f t="shared" si="13"/>
        <v>4317119.5</v>
      </c>
      <c r="R37" s="48"/>
      <c r="S37" s="48">
        <f>SUM(J16:J19,J22:J35)</f>
        <v>3294974.3099742299</v>
      </c>
      <c r="V37" s="6">
        <v>500361.95632717328</v>
      </c>
      <c r="W37" s="62">
        <v>398432.18263822189</v>
      </c>
    </row>
    <row r="38" spans="3:30" ht="8.25" customHeight="1" x14ac:dyDescent="0.25">
      <c r="C38" s="120"/>
      <c r="D38" s="105"/>
      <c r="E38" s="48"/>
      <c r="F38" s="48"/>
      <c r="G38" s="48"/>
      <c r="H38" s="48"/>
      <c r="I38" s="48"/>
      <c r="J38" s="48"/>
      <c r="K38" s="48"/>
      <c r="L38" s="48"/>
      <c r="M38" s="48"/>
      <c r="N38" s="48"/>
      <c r="O38" s="48"/>
      <c r="P38" s="48"/>
      <c r="Q38" s="48"/>
      <c r="R38" s="48"/>
      <c r="S38" s="48"/>
      <c r="W38" s="62"/>
    </row>
    <row r="39" spans="3:30" ht="14.25" customHeight="1" x14ac:dyDescent="0.25">
      <c r="C39" s="121"/>
      <c r="D39" s="95" t="s">
        <v>98</v>
      </c>
      <c r="E39" s="49">
        <v>223635.05794163761</v>
      </c>
      <c r="F39" s="49">
        <v>210922.94275497508</v>
      </c>
      <c r="G39" s="49">
        <v>215736.18537511202</v>
      </c>
      <c r="H39" s="49">
        <v>174192.27563999998</v>
      </c>
      <c r="I39" s="49">
        <v>173611.98442749324</v>
      </c>
      <c r="J39" s="49">
        <v>193406.03660068536</v>
      </c>
      <c r="K39" s="49">
        <v>201003.20546418839</v>
      </c>
      <c r="L39" s="49">
        <v>203289.81329610001</v>
      </c>
      <c r="M39" s="49">
        <v>206481.55712313551</v>
      </c>
      <c r="N39" s="49">
        <v>203152.554525368</v>
      </c>
      <c r="O39" s="49">
        <v>223137.9</v>
      </c>
      <c r="P39" s="49">
        <v>227470.6</v>
      </c>
      <c r="Q39" s="49">
        <v>280497.59999999998</v>
      </c>
      <c r="R39" s="49"/>
      <c r="S39" s="49">
        <f>+Y34</f>
        <v>360124.81361201475</v>
      </c>
    </row>
    <row r="40" spans="3:30" ht="8.25" customHeight="1" x14ac:dyDescent="0.25">
      <c r="C40" s="121"/>
      <c r="D40" s="122"/>
      <c r="E40" s="49"/>
      <c r="F40" s="49"/>
      <c r="G40" s="49"/>
      <c r="H40" s="49"/>
      <c r="I40" s="49"/>
      <c r="J40" s="49"/>
      <c r="K40" s="49"/>
      <c r="L40" s="49"/>
      <c r="M40" s="49"/>
      <c r="N40" s="49"/>
      <c r="O40" s="49"/>
      <c r="P40" s="49"/>
      <c r="Q40" s="49"/>
      <c r="R40" s="49"/>
      <c r="S40" s="49"/>
    </row>
    <row r="41" spans="3:30" ht="12.75" customHeight="1" x14ac:dyDescent="0.25">
      <c r="C41" s="152" t="s">
        <v>99</v>
      </c>
      <c r="D41" s="152"/>
      <c r="E41" s="51">
        <f>E37+E39</f>
        <v>3523024.1359235644</v>
      </c>
      <c r="F41" s="51">
        <f t="shared" ref="F41:Q41" si="14">F37+F39</f>
        <v>3721937.4202165464</v>
      </c>
      <c r="G41" s="51">
        <f t="shared" si="14"/>
        <v>3821657.6237256224</v>
      </c>
      <c r="H41" s="51">
        <f t="shared" si="14"/>
        <v>3568034.7546449215</v>
      </c>
      <c r="I41" s="51">
        <f t="shared" si="14"/>
        <v>3463974.5040650689</v>
      </c>
      <c r="J41" s="51">
        <f t="shared" si="14"/>
        <v>3488380.3465749151</v>
      </c>
      <c r="K41" s="51">
        <f t="shared" si="14"/>
        <v>3575822.767958405</v>
      </c>
      <c r="L41" s="51">
        <f t="shared" si="14"/>
        <v>3671482.0483129271</v>
      </c>
      <c r="M41" s="51">
        <f t="shared" si="14"/>
        <v>3802362.7757585794</v>
      </c>
      <c r="N41" s="51">
        <f t="shared" si="14"/>
        <v>3923457.018848537</v>
      </c>
      <c r="O41" s="51">
        <f t="shared" si="14"/>
        <v>4091085.3999999994</v>
      </c>
      <c r="P41" s="51">
        <f t="shared" ref="P41" si="15">P37+P39</f>
        <v>4294070.8</v>
      </c>
      <c r="Q41" s="51">
        <f t="shared" si="14"/>
        <v>4597617.0999999996</v>
      </c>
      <c r="R41" s="51"/>
      <c r="S41" s="51">
        <f>S37-S39</f>
        <v>2934849.4963622149</v>
      </c>
      <c r="V41" s="6">
        <v>2667441.9056728263</v>
      </c>
      <c r="W41" s="6">
        <v>2541559.3193617784</v>
      </c>
    </row>
    <row r="42" spans="3:30" ht="8.25" customHeight="1" x14ac:dyDescent="0.25">
      <c r="C42" s="11"/>
      <c r="D42" s="11"/>
      <c r="E42" s="58"/>
      <c r="F42" s="58"/>
      <c r="G42" s="58"/>
      <c r="H42" s="58"/>
    </row>
    <row r="43" spans="3:30" hidden="1" x14ac:dyDescent="0.25">
      <c r="C43" s="161" t="s">
        <v>82</v>
      </c>
      <c r="D43" s="161"/>
      <c r="E43" s="14"/>
      <c r="F43" s="63">
        <f t="shared" ref="F43:G43" si="16">((F41-E41)/E41)*100</f>
        <v>5.6460948497259338</v>
      </c>
      <c r="G43" s="63">
        <f t="shared" si="16"/>
        <v>2.6792552439872619</v>
      </c>
      <c r="H43" s="63">
        <f>H41/G41*100-100</f>
        <v>-6.6364623430984295</v>
      </c>
      <c r="I43" s="63">
        <f t="shared" ref="I43:O43" si="17">I41/H41*100-100</f>
        <v>-2.9164584354002017</v>
      </c>
      <c r="J43" s="63">
        <f t="shared" si="17"/>
        <v>0.70456184019845125</v>
      </c>
      <c r="K43" s="63">
        <f t="shared" si="17"/>
        <v>2.5066768154838854</v>
      </c>
      <c r="L43" s="63">
        <f t="shared" si="17"/>
        <v>2.6751683895434866</v>
      </c>
      <c r="M43" s="63">
        <f t="shared" si="17"/>
        <v>3.5647927927577001</v>
      </c>
      <c r="N43" s="63">
        <f t="shared" si="17"/>
        <v>3.1847104085379812</v>
      </c>
      <c r="O43" s="63">
        <f t="shared" si="17"/>
        <v>4.2724663567401251</v>
      </c>
      <c r="P43" s="63">
        <f>P41/N41*100-100</f>
        <v>9.4461027448755175</v>
      </c>
      <c r="Q43" s="63">
        <f>Q41/O41*100-100</f>
        <v>12.381352391226059</v>
      </c>
      <c r="R43" s="63"/>
      <c r="S43" s="63">
        <f>((S41-I41)/I41)*100</f>
        <v>-15.275083782571475</v>
      </c>
    </row>
    <row r="44" spans="3:30" ht="5.25" customHeight="1" x14ac:dyDescent="0.25">
      <c r="D44" s="5"/>
      <c r="E44" s="5"/>
      <c r="F44" s="5"/>
      <c r="G44" s="5"/>
      <c r="H44" s="5"/>
      <c r="I44" s="5"/>
    </row>
    <row r="45" spans="3:30" hidden="1" x14ac:dyDescent="0.25">
      <c r="E45" s="46"/>
      <c r="F45" s="46"/>
      <c r="G45" s="46"/>
      <c r="H45" s="46"/>
      <c r="I45" s="46"/>
    </row>
    <row r="46" spans="3:30" x14ac:dyDescent="0.25">
      <c r="C46" s="150" t="s">
        <v>56</v>
      </c>
      <c r="D46" s="153"/>
    </row>
    <row r="47" spans="3:30" x14ac:dyDescent="0.25">
      <c r="D47" s="5"/>
      <c r="K47" s="64"/>
      <c r="L47" s="64"/>
      <c r="M47" s="64"/>
      <c r="N47" s="64"/>
      <c r="O47" s="64"/>
      <c r="P47" s="64"/>
      <c r="Q47" s="64"/>
      <c r="R47" s="64"/>
      <c r="S47" s="64">
        <f>F15+F21</f>
        <v>3511014.4774615713</v>
      </c>
      <c r="T47" s="64">
        <f>G15+G21</f>
        <v>3605921.4383505099</v>
      </c>
      <c r="U47" s="64">
        <f>H15+H21</f>
        <v>3393842.4790049214</v>
      </c>
    </row>
    <row r="48" spans="3:30" x14ac:dyDescent="0.25">
      <c r="D48" s="5"/>
    </row>
    <row r="49" spans="2:18" x14ac:dyDescent="0.25">
      <c r="D49" s="5"/>
    </row>
    <row r="50" spans="2:18" x14ac:dyDescent="0.25">
      <c r="D50" s="5"/>
    </row>
    <row r="51" spans="2:18" x14ac:dyDescent="0.25">
      <c r="D51" s="5"/>
    </row>
    <row r="52" spans="2:18" x14ac:dyDescent="0.25">
      <c r="D52" s="5"/>
    </row>
    <row r="53" spans="2:18" x14ac:dyDescent="0.25">
      <c r="D53" s="5"/>
    </row>
    <row r="62" spans="2:18" x14ac:dyDescent="0.25">
      <c r="B62" s="21"/>
      <c r="C62" s="21"/>
      <c r="D62" s="22"/>
      <c r="E62" s="22"/>
      <c r="F62" s="22"/>
      <c r="G62" s="22"/>
      <c r="H62" s="22"/>
      <c r="I62" s="22"/>
      <c r="J62" s="22"/>
    </row>
    <row r="63" spans="2:18" ht="9" customHeight="1" x14ac:dyDescent="0.25">
      <c r="B63" s="21"/>
      <c r="C63" s="21"/>
      <c r="D63" s="22"/>
      <c r="E63" s="22"/>
      <c r="F63" s="22"/>
      <c r="G63" s="22"/>
      <c r="H63" s="22"/>
      <c r="I63" s="22"/>
      <c r="J63" s="22"/>
    </row>
    <row r="64" spans="2:18" x14ac:dyDescent="0.25">
      <c r="B64" s="87"/>
      <c r="C64" s="87"/>
      <c r="D64" s="87"/>
      <c r="E64" s="87"/>
      <c r="F64" s="87"/>
      <c r="G64" s="87"/>
      <c r="H64" s="87"/>
      <c r="I64" s="87"/>
      <c r="J64" s="40"/>
      <c r="K64" s="40"/>
      <c r="L64" s="40"/>
      <c r="M64" s="40"/>
      <c r="N64" s="40"/>
      <c r="O64" s="40"/>
      <c r="P64" s="40"/>
      <c r="Q64" s="40"/>
      <c r="R64" s="40"/>
    </row>
  </sheetData>
  <mergeCells count="7">
    <mergeCell ref="C10:Q10"/>
    <mergeCell ref="C46:D46"/>
    <mergeCell ref="C13:D13"/>
    <mergeCell ref="C15:D15"/>
    <mergeCell ref="C21:D21"/>
    <mergeCell ref="C41:D41"/>
    <mergeCell ref="C43:D43"/>
  </mergeCells>
  <pageMargins left="0.7" right="0.7" top="0.75" bottom="0.75" header="0.3" footer="0.3"/>
  <pageSetup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5"/>
  <sheetViews>
    <sheetView zoomScaleNormal="100" zoomScaleSheetLayoutView="85" workbookViewId="0">
      <selection activeCell="Q3" sqref="Q3"/>
    </sheetView>
  </sheetViews>
  <sheetFormatPr defaultRowHeight="15" x14ac:dyDescent="0.25"/>
  <cols>
    <col min="1" max="1" width="9.140625" style="6"/>
    <col min="2" max="2" width="7" style="5" customWidth="1"/>
    <col min="3" max="3" width="4.140625" style="5" customWidth="1"/>
    <col min="4" max="4" width="40.5703125" style="6" customWidth="1"/>
    <col min="5" max="17" width="7.7109375" style="6" customWidth="1"/>
    <col min="18" max="261" width="9.140625" style="6"/>
    <col min="262" max="262" width="7.7109375" style="6" customWidth="1"/>
    <col min="263" max="263" width="4.140625" style="6" customWidth="1"/>
    <col min="264" max="264" width="40.5703125" style="6" customWidth="1"/>
    <col min="265" max="269" width="10.28515625" style="6" customWidth="1"/>
    <col min="270" max="270" width="10.42578125" style="6" customWidth="1"/>
    <col min="271" max="517" width="9.140625" style="6"/>
    <col min="518" max="518" width="7.7109375" style="6" customWidth="1"/>
    <col min="519" max="519" width="4.140625" style="6" customWidth="1"/>
    <col min="520" max="520" width="40.5703125" style="6" customWidth="1"/>
    <col min="521" max="525" width="10.28515625" style="6" customWidth="1"/>
    <col min="526" max="526" width="10.42578125" style="6" customWidth="1"/>
    <col min="527" max="773" width="9.140625" style="6"/>
    <col min="774" max="774" width="7.7109375" style="6" customWidth="1"/>
    <col min="775" max="775" width="4.140625" style="6" customWidth="1"/>
    <col min="776" max="776" width="40.5703125" style="6" customWidth="1"/>
    <col min="777" max="781" width="10.28515625" style="6" customWidth="1"/>
    <col min="782" max="782" width="10.42578125" style="6" customWidth="1"/>
    <col min="783" max="1029" width="9.140625" style="6"/>
    <col min="1030" max="1030" width="7.7109375" style="6" customWidth="1"/>
    <col min="1031" max="1031" width="4.140625" style="6" customWidth="1"/>
    <col min="1032" max="1032" width="40.5703125" style="6" customWidth="1"/>
    <col min="1033" max="1037" width="10.28515625" style="6" customWidth="1"/>
    <col min="1038" max="1038" width="10.42578125" style="6" customWidth="1"/>
    <col min="1039" max="1285" width="9.140625" style="6"/>
    <col min="1286" max="1286" width="7.7109375" style="6" customWidth="1"/>
    <col min="1287" max="1287" width="4.140625" style="6" customWidth="1"/>
    <col min="1288" max="1288" width="40.5703125" style="6" customWidth="1"/>
    <col min="1289" max="1293" width="10.28515625" style="6" customWidth="1"/>
    <col min="1294" max="1294" width="10.42578125" style="6" customWidth="1"/>
    <col min="1295" max="1541" width="9.140625" style="6"/>
    <col min="1542" max="1542" width="7.7109375" style="6" customWidth="1"/>
    <col min="1543" max="1543" width="4.140625" style="6" customWidth="1"/>
    <col min="1544" max="1544" width="40.5703125" style="6" customWidth="1"/>
    <col min="1545" max="1549" width="10.28515625" style="6" customWidth="1"/>
    <col min="1550" max="1550" width="10.42578125" style="6" customWidth="1"/>
    <col min="1551" max="1797" width="9.140625" style="6"/>
    <col min="1798" max="1798" width="7.7109375" style="6" customWidth="1"/>
    <col min="1799" max="1799" width="4.140625" style="6" customWidth="1"/>
    <col min="1800" max="1800" width="40.5703125" style="6" customWidth="1"/>
    <col min="1801" max="1805" width="10.28515625" style="6" customWidth="1"/>
    <col min="1806" max="1806" width="10.42578125" style="6" customWidth="1"/>
    <col min="1807" max="2053" width="9.140625" style="6"/>
    <col min="2054" max="2054" width="7.7109375" style="6" customWidth="1"/>
    <col min="2055" max="2055" width="4.140625" style="6" customWidth="1"/>
    <col min="2056" max="2056" width="40.5703125" style="6" customWidth="1"/>
    <col min="2057" max="2061" width="10.28515625" style="6" customWidth="1"/>
    <col min="2062" max="2062" width="10.42578125" style="6" customWidth="1"/>
    <col min="2063" max="2309" width="9.140625" style="6"/>
    <col min="2310" max="2310" width="7.7109375" style="6" customWidth="1"/>
    <col min="2311" max="2311" width="4.140625" style="6" customWidth="1"/>
    <col min="2312" max="2312" width="40.5703125" style="6" customWidth="1"/>
    <col min="2313" max="2317" width="10.28515625" style="6" customWidth="1"/>
    <col min="2318" max="2318" width="10.42578125" style="6" customWidth="1"/>
    <col min="2319" max="2565" width="9.140625" style="6"/>
    <col min="2566" max="2566" width="7.7109375" style="6" customWidth="1"/>
    <col min="2567" max="2567" width="4.140625" style="6" customWidth="1"/>
    <col min="2568" max="2568" width="40.5703125" style="6" customWidth="1"/>
    <col min="2569" max="2573" width="10.28515625" style="6" customWidth="1"/>
    <col min="2574" max="2574" width="10.42578125" style="6" customWidth="1"/>
    <col min="2575" max="2821" width="9.140625" style="6"/>
    <col min="2822" max="2822" width="7.7109375" style="6" customWidth="1"/>
    <col min="2823" max="2823" width="4.140625" style="6" customWidth="1"/>
    <col min="2824" max="2824" width="40.5703125" style="6" customWidth="1"/>
    <col min="2825" max="2829" width="10.28515625" style="6" customWidth="1"/>
    <col min="2830" max="2830" width="10.42578125" style="6" customWidth="1"/>
    <col min="2831" max="3077" width="9.140625" style="6"/>
    <col min="3078" max="3078" width="7.7109375" style="6" customWidth="1"/>
    <col min="3079" max="3079" width="4.140625" style="6" customWidth="1"/>
    <col min="3080" max="3080" width="40.5703125" style="6" customWidth="1"/>
    <col min="3081" max="3085" width="10.28515625" style="6" customWidth="1"/>
    <col min="3086" max="3086" width="10.42578125" style="6" customWidth="1"/>
    <col min="3087" max="3333" width="9.140625" style="6"/>
    <col min="3334" max="3334" width="7.7109375" style="6" customWidth="1"/>
    <col min="3335" max="3335" width="4.140625" style="6" customWidth="1"/>
    <col min="3336" max="3336" width="40.5703125" style="6" customWidth="1"/>
    <col min="3337" max="3341" width="10.28515625" style="6" customWidth="1"/>
    <col min="3342" max="3342" width="10.42578125" style="6" customWidth="1"/>
    <col min="3343" max="3589" width="9.140625" style="6"/>
    <col min="3590" max="3590" width="7.7109375" style="6" customWidth="1"/>
    <col min="3591" max="3591" width="4.140625" style="6" customWidth="1"/>
    <col min="3592" max="3592" width="40.5703125" style="6" customWidth="1"/>
    <col min="3593" max="3597" width="10.28515625" style="6" customWidth="1"/>
    <col min="3598" max="3598" width="10.42578125" style="6" customWidth="1"/>
    <col min="3599" max="3845" width="9.140625" style="6"/>
    <col min="3846" max="3846" width="7.7109375" style="6" customWidth="1"/>
    <col min="3847" max="3847" width="4.140625" style="6" customWidth="1"/>
    <col min="3848" max="3848" width="40.5703125" style="6" customWidth="1"/>
    <col min="3849" max="3853" width="10.28515625" style="6" customWidth="1"/>
    <col min="3854" max="3854" width="10.42578125" style="6" customWidth="1"/>
    <col min="3855" max="4101" width="9.140625" style="6"/>
    <col min="4102" max="4102" width="7.7109375" style="6" customWidth="1"/>
    <col min="4103" max="4103" width="4.140625" style="6" customWidth="1"/>
    <col min="4104" max="4104" width="40.5703125" style="6" customWidth="1"/>
    <col min="4105" max="4109" width="10.28515625" style="6" customWidth="1"/>
    <col min="4110" max="4110" width="10.42578125" style="6" customWidth="1"/>
    <col min="4111" max="4357" width="9.140625" style="6"/>
    <col min="4358" max="4358" width="7.7109375" style="6" customWidth="1"/>
    <col min="4359" max="4359" width="4.140625" style="6" customWidth="1"/>
    <col min="4360" max="4360" width="40.5703125" style="6" customWidth="1"/>
    <col min="4361" max="4365" width="10.28515625" style="6" customWidth="1"/>
    <col min="4366" max="4366" width="10.42578125" style="6" customWidth="1"/>
    <col min="4367" max="4613" width="9.140625" style="6"/>
    <col min="4614" max="4614" width="7.7109375" style="6" customWidth="1"/>
    <col min="4615" max="4615" width="4.140625" style="6" customWidth="1"/>
    <col min="4616" max="4616" width="40.5703125" style="6" customWidth="1"/>
    <col min="4617" max="4621" width="10.28515625" style="6" customWidth="1"/>
    <col min="4622" max="4622" width="10.42578125" style="6" customWidth="1"/>
    <col min="4623" max="4869" width="9.140625" style="6"/>
    <col min="4870" max="4870" width="7.7109375" style="6" customWidth="1"/>
    <col min="4871" max="4871" width="4.140625" style="6" customWidth="1"/>
    <col min="4872" max="4872" width="40.5703125" style="6" customWidth="1"/>
    <col min="4873" max="4877" width="10.28515625" style="6" customWidth="1"/>
    <col min="4878" max="4878" width="10.42578125" style="6" customWidth="1"/>
    <col min="4879" max="5125" width="9.140625" style="6"/>
    <col min="5126" max="5126" width="7.7109375" style="6" customWidth="1"/>
    <col min="5127" max="5127" width="4.140625" style="6" customWidth="1"/>
    <col min="5128" max="5128" width="40.5703125" style="6" customWidth="1"/>
    <col min="5129" max="5133" width="10.28515625" style="6" customWidth="1"/>
    <col min="5134" max="5134" width="10.42578125" style="6" customWidth="1"/>
    <col min="5135" max="5381" width="9.140625" style="6"/>
    <col min="5382" max="5382" width="7.7109375" style="6" customWidth="1"/>
    <col min="5383" max="5383" width="4.140625" style="6" customWidth="1"/>
    <col min="5384" max="5384" width="40.5703125" style="6" customWidth="1"/>
    <col min="5385" max="5389" width="10.28515625" style="6" customWidth="1"/>
    <col min="5390" max="5390" width="10.42578125" style="6" customWidth="1"/>
    <col min="5391" max="5637" width="9.140625" style="6"/>
    <col min="5638" max="5638" width="7.7109375" style="6" customWidth="1"/>
    <col min="5639" max="5639" width="4.140625" style="6" customWidth="1"/>
    <col min="5640" max="5640" width="40.5703125" style="6" customWidth="1"/>
    <col min="5641" max="5645" width="10.28515625" style="6" customWidth="1"/>
    <col min="5646" max="5646" width="10.42578125" style="6" customWidth="1"/>
    <col min="5647" max="5893" width="9.140625" style="6"/>
    <col min="5894" max="5894" width="7.7109375" style="6" customWidth="1"/>
    <col min="5895" max="5895" width="4.140625" style="6" customWidth="1"/>
    <col min="5896" max="5896" width="40.5703125" style="6" customWidth="1"/>
    <col min="5897" max="5901" width="10.28515625" style="6" customWidth="1"/>
    <col min="5902" max="5902" width="10.42578125" style="6" customWidth="1"/>
    <col min="5903" max="6149" width="9.140625" style="6"/>
    <col min="6150" max="6150" width="7.7109375" style="6" customWidth="1"/>
    <col min="6151" max="6151" width="4.140625" style="6" customWidth="1"/>
    <col min="6152" max="6152" width="40.5703125" style="6" customWidth="1"/>
    <col min="6153" max="6157" width="10.28515625" style="6" customWidth="1"/>
    <col min="6158" max="6158" width="10.42578125" style="6" customWidth="1"/>
    <col min="6159" max="6405" width="9.140625" style="6"/>
    <col min="6406" max="6406" width="7.7109375" style="6" customWidth="1"/>
    <col min="6407" max="6407" width="4.140625" style="6" customWidth="1"/>
    <col min="6408" max="6408" width="40.5703125" style="6" customWidth="1"/>
    <col min="6409" max="6413" width="10.28515625" style="6" customWidth="1"/>
    <col min="6414" max="6414" width="10.42578125" style="6" customWidth="1"/>
    <col min="6415" max="6661" width="9.140625" style="6"/>
    <col min="6662" max="6662" width="7.7109375" style="6" customWidth="1"/>
    <col min="6663" max="6663" width="4.140625" style="6" customWidth="1"/>
    <col min="6664" max="6664" width="40.5703125" style="6" customWidth="1"/>
    <col min="6665" max="6669" width="10.28515625" style="6" customWidth="1"/>
    <col min="6670" max="6670" width="10.42578125" style="6" customWidth="1"/>
    <col min="6671" max="6917" width="9.140625" style="6"/>
    <col min="6918" max="6918" width="7.7109375" style="6" customWidth="1"/>
    <col min="6919" max="6919" width="4.140625" style="6" customWidth="1"/>
    <col min="6920" max="6920" width="40.5703125" style="6" customWidth="1"/>
    <col min="6921" max="6925" width="10.28515625" style="6" customWidth="1"/>
    <col min="6926" max="6926" width="10.42578125" style="6" customWidth="1"/>
    <col min="6927" max="7173" width="9.140625" style="6"/>
    <col min="7174" max="7174" width="7.7109375" style="6" customWidth="1"/>
    <col min="7175" max="7175" width="4.140625" style="6" customWidth="1"/>
    <col min="7176" max="7176" width="40.5703125" style="6" customWidth="1"/>
    <col min="7177" max="7181" width="10.28515625" style="6" customWidth="1"/>
    <col min="7182" max="7182" width="10.42578125" style="6" customWidth="1"/>
    <col min="7183" max="7429" width="9.140625" style="6"/>
    <col min="7430" max="7430" width="7.7109375" style="6" customWidth="1"/>
    <col min="7431" max="7431" width="4.140625" style="6" customWidth="1"/>
    <col min="7432" max="7432" width="40.5703125" style="6" customWidth="1"/>
    <col min="7433" max="7437" width="10.28515625" style="6" customWidth="1"/>
    <col min="7438" max="7438" width="10.42578125" style="6" customWidth="1"/>
    <col min="7439" max="7685" width="9.140625" style="6"/>
    <col min="7686" max="7686" width="7.7109375" style="6" customWidth="1"/>
    <col min="7687" max="7687" width="4.140625" style="6" customWidth="1"/>
    <col min="7688" max="7688" width="40.5703125" style="6" customWidth="1"/>
    <col min="7689" max="7693" width="10.28515625" style="6" customWidth="1"/>
    <col min="7694" max="7694" width="10.42578125" style="6" customWidth="1"/>
    <col min="7695" max="7941" width="9.140625" style="6"/>
    <col min="7942" max="7942" width="7.7109375" style="6" customWidth="1"/>
    <col min="7943" max="7943" width="4.140625" style="6" customWidth="1"/>
    <col min="7944" max="7944" width="40.5703125" style="6" customWidth="1"/>
    <col min="7945" max="7949" width="10.28515625" style="6" customWidth="1"/>
    <col min="7950" max="7950" width="10.42578125" style="6" customWidth="1"/>
    <col min="7951" max="8197" width="9.140625" style="6"/>
    <col min="8198" max="8198" width="7.7109375" style="6" customWidth="1"/>
    <col min="8199" max="8199" width="4.140625" style="6" customWidth="1"/>
    <col min="8200" max="8200" width="40.5703125" style="6" customWidth="1"/>
    <col min="8201" max="8205" width="10.28515625" style="6" customWidth="1"/>
    <col min="8206" max="8206" width="10.42578125" style="6" customWidth="1"/>
    <col min="8207" max="8453" width="9.140625" style="6"/>
    <col min="8454" max="8454" width="7.7109375" style="6" customWidth="1"/>
    <col min="8455" max="8455" width="4.140625" style="6" customWidth="1"/>
    <col min="8456" max="8456" width="40.5703125" style="6" customWidth="1"/>
    <col min="8457" max="8461" width="10.28515625" style="6" customWidth="1"/>
    <col min="8462" max="8462" width="10.42578125" style="6" customWidth="1"/>
    <col min="8463" max="8709" width="9.140625" style="6"/>
    <col min="8710" max="8710" width="7.7109375" style="6" customWidth="1"/>
    <col min="8711" max="8711" width="4.140625" style="6" customWidth="1"/>
    <col min="8712" max="8712" width="40.5703125" style="6" customWidth="1"/>
    <col min="8713" max="8717" width="10.28515625" style="6" customWidth="1"/>
    <col min="8718" max="8718" width="10.42578125" style="6" customWidth="1"/>
    <col min="8719" max="8965" width="9.140625" style="6"/>
    <col min="8966" max="8966" width="7.7109375" style="6" customWidth="1"/>
    <col min="8967" max="8967" width="4.140625" style="6" customWidth="1"/>
    <col min="8968" max="8968" width="40.5703125" style="6" customWidth="1"/>
    <col min="8969" max="8973" width="10.28515625" style="6" customWidth="1"/>
    <col min="8974" max="8974" width="10.42578125" style="6" customWidth="1"/>
    <col min="8975" max="9221" width="9.140625" style="6"/>
    <col min="9222" max="9222" width="7.7109375" style="6" customWidth="1"/>
    <col min="9223" max="9223" width="4.140625" style="6" customWidth="1"/>
    <col min="9224" max="9224" width="40.5703125" style="6" customWidth="1"/>
    <col min="9225" max="9229" width="10.28515625" style="6" customWidth="1"/>
    <col min="9230" max="9230" width="10.42578125" style="6" customWidth="1"/>
    <col min="9231" max="9477" width="9.140625" style="6"/>
    <col min="9478" max="9478" width="7.7109375" style="6" customWidth="1"/>
    <col min="9479" max="9479" width="4.140625" style="6" customWidth="1"/>
    <col min="9480" max="9480" width="40.5703125" style="6" customWidth="1"/>
    <col min="9481" max="9485" width="10.28515625" style="6" customWidth="1"/>
    <col min="9486" max="9486" width="10.42578125" style="6" customWidth="1"/>
    <col min="9487" max="9733" width="9.140625" style="6"/>
    <col min="9734" max="9734" width="7.7109375" style="6" customWidth="1"/>
    <col min="9735" max="9735" width="4.140625" style="6" customWidth="1"/>
    <col min="9736" max="9736" width="40.5703125" style="6" customWidth="1"/>
    <col min="9737" max="9741" width="10.28515625" style="6" customWidth="1"/>
    <col min="9742" max="9742" width="10.42578125" style="6" customWidth="1"/>
    <col min="9743" max="9989" width="9.140625" style="6"/>
    <col min="9990" max="9990" width="7.7109375" style="6" customWidth="1"/>
    <col min="9991" max="9991" width="4.140625" style="6" customWidth="1"/>
    <col min="9992" max="9992" width="40.5703125" style="6" customWidth="1"/>
    <col min="9993" max="9997" width="10.28515625" style="6" customWidth="1"/>
    <col min="9998" max="9998" width="10.42578125" style="6" customWidth="1"/>
    <col min="9999" max="10245" width="9.140625" style="6"/>
    <col min="10246" max="10246" width="7.7109375" style="6" customWidth="1"/>
    <col min="10247" max="10247" width="4.140625" style="6" customWidth="1"/>
    <col min="10248" max="10248" width="40.5703125" style="6" customWidth="1"/>
    <col min="10249" max="10253" width="10.28515625" style="6" customWidth="1"/>
    <col min="10254" max="10254" width="10.42578125" style="6" customWidth="1"/>
    <col min="10255" max="10501" width="9.140625" style="6"/>
    <col min="10502" max="10502" width="7.7109375" style="6" customWidth="1"/>
    <col min="10503" max="10503" width="4.140625" style="6" customWidth="1"/>
    <col min="10504" max="10504" width="40.5703125" style="6" customWidth="1"/>
    <col min="10505" max="10509" width="10.28515625" style="6" customWidth="1"/>
    <col min="10510" max="10510" width="10.42578125" style="6" customWidth="1"/>
    <col min="10511" max="10757" width="9.140625" style="6"/>
    <col min="10758" max="10758" width="7.7109375" style="6" customWidth="1"/>
    <col min="10759" max="10759" width="4.140625" style="6" customWidth="1"/>
    <col min="10760" max="10760" width="40.5703125" style="6" customWidth="1"/>
    <col min="10761" max="10765" width="10.28515625" style="6" customWidth="1"/>
    <col min="10766" max="10766" width="10.42578125" style="6" customWidth="1"/>
    <col min="10767" max="11013" width="9.140625" style="6"/>
    <col min="11014" max="11014" width="7.7109375" style="6" customWidth="1"/>
    <col min="11015" max="11015" width="4.140625" style="6" customWidth="1"/>
    <col min="11016" max="11016" width="40.5703125" style="6" customWidth="1"/>
    <col min="11017" max="11021" width="10.28515625" style="6" customWidth="1"/>
    <col min="11022" max="11022" width="10.42578125" style="6" customWidth="1"/>
    <col min="11023" max="11269" width="9.140625" style="6"/>
    <col min="11270" max="11270" width="7.7109375" style="6" customWidth="1"/>
    <col min="11271" max="11271" width="4.140625" style="6" customWidth="1"/>
    <col min="11272" max="11272" width="40.5703125" style="6" customWidth="1"/>
    <col min="11273" max="11277" width="10.28515625" style="6" customWidth="1"/>
    <col min="11278" max="11278" width="10.42578125" style="6" customWidth="1"/>
    <col min="11279" max="11525" width="9.140625" style="6"/>
    <col min="11526" max="11526" width="7.7109375" style="6" customWidth="1"/>
    <col min="11527" max="11527" width="4.140625" style="6" customWidth="1"/>
    <col min="11528" max="11528" width="40.5703125" style="6" customWidth="1"/>
    <col min="11529" max="11533" width="10.28515625" style="6" customWidth="1"/>
    <col min="11534" max="11534" width="10.42578125" style="6" customWidth="1"/>
    <col min="11535" max="11781" width="9.140625" style="6"/>
    <col min="11782" max="11782" width="7.7109375" style="6" customWidth="1"/>
    <col min="11783" max="11783" width="4.140625" style="6" customWidth="1"/>
    <col min="11784" max="11784" width="40.5703125" style="6" customWidth="1"/>
    <col min="11785" max="11789" width="10.28515625" style="6" customWidth="1"/>
    <col min="11790" max="11790" width="10.42578125" style="6" customWidth="1"/>
    <col min="11791" max="12037" width="9.140625" style="6"/>
    <col min="12038" max="12038" width="7.7109375" style="6" customWidth="1"/>
    <col min="12039" max="12039" width="4.140625" style="6" customWidth="1"/>
    <col min="12040" max="12040" width="40.5703125" style="6" customWidth="1"/>
    <col min="12041" max="12045" width="10.28515625" style="6" customWidth="1"/>
    <col min="12046" max="12046" width="10.42578125" style="6" customWidth="1"/>
    <col min="12047" max="12293" width="9.140625" style="6"/>
    <col min="12294" max="12294" width="7.7109375" style="6" customWidth="1"/>
    <col min="12295" max="12295" width="4.140625" style="6" customWidth="1"/>
    <col min="12296" max="12296" width="40.5703125" style="6" customWidth="1"/>
    <col min="12297" max="12301" width="10.28515625" style="6" customWidth="1"/>
    <col min="12302" max="12302" width="10.42578125" style="6" customWidth="1"/>
    <col min="12303" max="12549" width="9.140625" style="6"/>
    <col min="12550" max="12550" width="7.7109375" style="6" customWidth="1"/>
    <col min="12551" max="12551" width="4.140625" style="6" customWidth="1"/>
    <col min="12552" max="12552" width="40.5703125" style="6" customWidth="1"/>
    <col min="12553" max="12557" width="10.28515625" style="6" customWidth="1"/>
    <col min="12558" max="12558" width="10.42578125" style="6" customWidth="1"/>
    <col min="12559" max="12805" width="9.140625" style="6"/>
    <col min="12806" max="12806" width="7.7109375" style="6" customWidth="1"/>
    <col min="12807" max="12807" width="4.140625" style="6" customWidth="1"/>
    <col min="12808" max="12808" width="40.5703125" style="6" customWidth="1"/>
    <col min="12809" max="12813" width="10.28515625" style="6" customWidth="1"/>
    <col min="12814" max="12814" width="10.42578125" style="6" customWidth="1"/>
    <col min="12815" max="13061" width="9.140625" style="6"/>
    <col min="13062" max="13062" width="7.7109375" style="6" customWidth="1"/>
    <col min="13063" max="13063" width="4.140625" style="6" customWidth="1"/>
    <col min="13064" max="13064" width="40.5703125" style="6" customWidth="1"/>
    <col min="13065" max="13069" width="10.28515625" style="6" customWidth="1"/>
    <col min="13070" max="13070" width="10.42578125" style="6" customWidth="1"/>
    <col min="13071" max="13317" width="9.140625" style="6"/>
    <col min="13318" max="13318" width="7.7109375" style="6" customWidth="1"/>
    <col min="13319" max="13319" width="4.140625" style="6" customWidth="1"/>
    <col min="13320" max="13320" width="40.5703125" style="6" customWidth="1"/>
    <col min="13321" max="13325" width="10.28515625" style="6" customWidth="1"/>
    <col min="13326" max="13326" width="10.42578125" style="6" customWidth="1"/>
    <col min="13327" max="13573" width="9.140625" style="6"/>
    <col min="13574" max="13574" width="7.7109375" style="6" customWidth="1"/>
    <col min="13575" max="13575" width="4.140625" style="6" customWidth="1"/>
    <col min="13576" max="13576" width="40.5703125" style="6" customWidth="1"/>
    <col min="13577" max="13581" width="10.28515625" style="6" customWidth="1"/>
    <col min="13582" max="13582" width="10.42578125" style="6" customWidth="1"/>
    <col min="13583" max="13829" width="9.140625" style="6"/>
    <col min="13830" max="13830" width="7.7109375" style="6" customWidth="1"/>
    <col min="13831" max="13831" width="4.140625" style="6" customWidth="1"/>
    <col min="13832" max="13832" width="40.5703125" style="6" customWidth="1"/>
    <col min="13833" max="13837" width="10.28515625" style="6" customWidth="1"/>
    <col min="13838" max="13838" width="10.42578125" style="6" customWidth="1"/>
    <col min="13839" max="14085" width="9.140625" style="6"/>
    <col min="14086" max="14086" width="7.7109375" style="6" customWidth="1"/>
    <col min="14087" max="14087" width="4.140625" style="6" customWidth="1"/>
    <col min="14088" max="14088" width="40.5703125" style="6" customWidth="1"/>
    <col min="14089" max="14093" width="10.28515625" style="6" customWidth="1"/>
    <col min="14094" max="14094" width="10.42578125" style="6" customWidth="1"/>
    <col min="14095" max="14341" width="9.140625" style="6"/>
    <col min="14342" max="14342" width="7.7109375" style="6" customWidth="1"/>
    <col min="14343" max="14343" width="4.140625" style="6" customWidth="1"/>
    <col min="14344" max="14344" width="40.5703125" style="6" customWidth="1"/>
    <col min="14345" max="14349" width="10.28515625" style="6" customWidth="1"/>
    <col min="14350" max="14350" width="10.42578125" style="6" customWidth="1"/>
    <col min="14351" max="14597" width="9.140625" style="6"/>
    <col min="14598" max="14598" width="7.7109375" style="6" customWidth="1"/>
    <col min="14599" max="14599" width="4.140625" style="6" customWidth="1"/>
    <col min="14600" max="14600" width="40.5703125" style="6" customWidth="1"/>
    <col min="14601" max="14605" width="10.28515625" style="6" customWidth="1"/>
    <col min="14606" max="14606" width="10.42578125" style="6" customWidth="1"/>
    <col min="14607" max="14853" width="9.140625" style="6"/>
    <col min="14854" max="14854" width="7.7109375" style="6" customWidth="1"/>
    <col min="14855" max="14855" width="4.140625" style="6" customWidth="1"/>
    <col min="14856" max="14856" width="40.5703125" style="6" customWidth="1"/>
    <col min="14857" max="14861" width="10.28515625" style="6" customWidth="1"/>
    <col min="14862" max="14862" width="10.42578125" style="6" customWidth="1"/>
    <col min="14863" max="15109" width="9.140625" style="6"/>
    <col min="15110" max="15110" width="7.7109375" style="6" customWidth="1"/>
    <col min="15111" max="15111" width="4.140625" style="6" customWidth="1"/>
    <col min="15112" max="15112" width="40.5703125" style="6" customWidth="1"/>
    <col min="15113" max="15117" width="10.28515625" style="6" customWidth="1"/>
    <col min="15118" max="15118" width="10.42578125" style="6" customWidth="1"/>
    <col min="15119" max="15365" width="9.140625" style="6"/>
    <col min="15366" max="15366" width="7.7109375" style="6" customWidth="1"/>
    <col min="15367" max="15367" width="4.140625" style="6" customWidth="1"/>
    <col min="15368" max="15368" width="40.5703125" style="6" customWidth="1"/>
    <col min="15369" max="15373" width="10.28515625" style="6" customWidth="1"/>
    <col min="15374" max="15374" width="10.42578125" style="6" customWidth="1"/>
    <col min="15375" max="15621" width="9.140625" style="6"/>
    <col min="15622" max="15622" width="7.7109375" style="6" customWidth="1"/>
    <col min="15623" max="15623" width="4.140625" style="6" customWidth="1"/>
    <col min="15624" max="15624" width="40.5703125" style="6" customWidth="1"/>
    <col min="15625" max="15629" width="10.28515625" style="6" customWidth="1"/>
    <col min="15630" max="15630" width="10.42578125" style="6" customWidth="1"/>
    <col min="15631" max="15877" width="9.140625" style="6"/>
    <col min="15878" max="15878" width="7.7109375" style="6" customWidth="1"/>
    <col min="15879" max="15879" width="4.140625" style="6" customWidth="1"/>
    <col min="15880" max="15880" width="40.5703125" style="6" customWidth="1"/>
    <col min="15881" max="15885" width="10.28515625" style="6" customWidth="1"/>
    <col min="15886" max="15886" width="10.42578125" style="6" customWidth="1"/>
    <col min="15887" max="16133" width="9.140625" style="6"/>
    <col min="16134" max="16134" width="7.7109375" style="6" customWidth="1"/>
    <col min="16135" max="16135" width="4.140625" style="6" customWidth="1"/>
    <col min="16136" max="16136" width="40.5703125" style="6" customWidth="1"/>
    <col min="16137" max="16141" width="10.28515625" style="6" customWidth="1"/>
    <col min="16142" max="16142" width="10.42578125" style="6" customWidth="1"/>
    <col min="16143" max="16384" width="9.140625" style="6"/>
  </cols>
  <sheetData>
    <row r="3" spans="2:17" x14ac:dyDescent="0.25">
      <c r="M3" s="7" t="s">
        <v>110</v>
      </c>
    </row>
    <row r="4" spans="2:17" x14ac:dyDescent="0.25">
      <c r="G4" s="7"/>
      <c r="H4" s="7"/>
    </row>
    <row r="7" spans="2:17" ht="15.75" x14ac:dyDescent="0.25">
      <c r="B7" s="8">
        <v>8.0399999999999991</v>
      </c>
      <c r="C7" s="154" t="s">
        <v>118</v>
      </c>
      <c r="D7" s="154"/>
      <c r="E7" s="154"/>
      <c r="F7" s="154"/>
      <c r="G7" s="154"/>
      <c r="H7" s="154"/>
      <c r="I7" s="154"/>
      <c r="J7" s="155"/>
      <c r="K7" s="155"/>
      <c r="L7" s="155"/>
      <c r="M7" s="155"/>
      <c r="N7" s="155"/>
      <c r="O7" s="155"/>
      <c r="P7" s="155"/>
      <c r="Q7" s="155"/>
    </row>
    <row r="8" spans="2:17" ht="15.75" customHeight="1" x14ac:dyDescent="0.25">
      <c r="B8" s="8"/>
      <c r="C8" s="154"/>
      <c r="D8" s="154"/>
      <c r="E8" s="154"/>
      <c r="F8" s="154"/>
      <c r="G8" s="154"/>
      <c r="H8" s="154"/>
      <c r="I8" s="154"/>
      <c r="J8" s="25"/>
      <c r="K8" s="25"/>
    </row>
    <row r="9" spans="2:17" ht="17.25" customHeight="1" x14ac:dyDescent="0.25">
      <c r="C9" s="14"/>
      <c r="D9" s="156" t="s">
        <v>17</v>
      </c>
      <c r="E9" s="156"/>
      <c r="F9" s="101"/>
      <c r="G9" s="53"/>
      <c r="H9" s="53"/>
      <c r="J9" s="123"/>
      <c r="L9" s="123"/>
      <c r="M9" s="123"/>
      <c r="N9" s="123"/>
      <c r="O9" s="123"/>
      <c r="P9" s="123"/>
      <c r="Q9" s="123" t="s">
        <v>83</v>
      </c>
    </row>
    <row r="10" spans="2:17" ht="23.25" customHeight="1" x14ac:dyDescent="0.25">
      <c r="C10" s="157" t="s">
        <v>25</v>
      </c>
      <c r="D10" s="157"/>
      <c r="E10" s="42">
        <v>2006</v>
      </c>
      <c r="F10" s="43">
        <v>2007</v>
      </c>
      <c r="G10" s="43">
        <v>2008</v>
      </c>
      <c r="H10" s="44">
        <v>2009</v>
      </c>
      <c r="I10" s="43">
        <v>2010</v>
      </c>
      <c r="J10" s="43">
        <v>2011</v>
      </c>
      <c r="K10" s="43">
        <v>2012</v>
      </c>
      <c r="L10" s="43">
        <v>2013</v>
      </c>
      <c r="M10" s="43">
        <v>2014</v>
      </c>
      <c r="N10" s="43">
        <v>2015</v>
      </c>
      <c r="O10" s="44">
        <v>2016</v>
      </c>
      <c r="P10" s="44">
        <v>2017</v>
      </c>
      <c r="Q10" s="44">
        <v>2018</v>
      </c>
    </row>
    <row r="11" spans="2:17" ht="12.75" customHeight="1" x14ac:dyDescent="0.25">
      <c r="C11" s="116"/>
      <c r="D11" s="116"/>
      <c r="E11" s="117"/>
      <c r="F11" s="118"/>
      <c r="G11" s="118"/>
      <c r="H11" s="54"/>
      <c r="I11" s="54"/>
      <c r="J11" s="54"/>
      <c r="K11" s="54"/>
      <c r="L11" s="54"/>
      <c r="M11" s="54"/>
      <c r="N11" s="54"/>
      <c r="O11" s="54"/>
      <c r="P11" s="54"/>
      <c r="Q11" s="54"/>
    </row>
    <row r="12" spans="2:17" ht="16.5" customHeight="1" x14ac:dyDescent="0.25">
      <c r="C12" s="160" t="s">
        <v>26</v>
      </c>
      <c r="D12" s="160"/>
      <c r="E12" s="124">
        <f>SUM(E13:E16)</f>
        <v>7.7421520067383565</v>
      </c>
      <c r="F12" s="124">
        <f t="shared" ref="F12:Q12" si="0">SUM(F13:F16)</f>
        <v>7.1764187671421507</v>
      </c>
      <c r="G12" s="124">
        <f t="shared" si="0"/>
        <v>7.3265805545539928</v>
      </c>
      <c r="H12" s="124">
        <f t="shared" si="0"/>
        <v>5.9808173106800906</v>
      </c>
      <c r="I12" s="124">
        <f t="shared" si="0"/>
        <v>4.9594816069134158</v>
      </c>
      <c r="J12" s="124">
        <f t="shared" si="0"/>
        <v>4.7919223283647092</v>
      </c>
      <c r="K12" s="124">
        <f t="shared" si="0"/>
        <v>4.8303891985595726</v>
      </c>
      <c r="L12" s="124">
        <f t="shared" si="0"/>
        <v>4.8859265259485243</v>
      </c>
      <c r="M12" s="124">
        <f t="shared" si="0"/>
        <v>4.8886298346753323</v>
      </c>
      <c r="N12" s="124">
        <f t="shared" si="0"/>
        <v>5.05167219947114</v>
      </c>
      <c r="O12" s="124">
        <f t="shared" si="0"/>
        <v>5.12</v>
      </c>
      <c r="P12" s="124">
        <f t="shared" ref="P12" si="1">SUM(P13:P16)</f>
        <v>5.08</v>
      </c>
      <c r="Q12" s="124">
        <f t="shared" si="0"/>
        <v>5.2299999999999995</v>
      </c>
    </row>
    <row r="13" spans="2:17" ht="13.15" customHeight="1" x14ac:dyDescent="0.25">
      <c r="C13" s="119"/>
      <c r="D13" s="19" t="s">
        <v>28</v>
      </c>
      <c r="E13" s="125">
        <f>E47*100</f>
        <v>0.26726794407337906</v>
      </c>
      <c r="F13" s="125">
        <f t="shared" ref="F13:N13" si="2">F47*100</f>
        <v>0.27626300477873666</v>
      </c>
      <c r="G13" s="125">
        <f t="shared" si="2"/>
        <v>0.29245137065486265</v>
      </c>
      <c r="H13" s="125">
        <f t="shared" si="2"/>
        <v>0.34734895743277994</v>
      </c>
      <c r="I13" s="125">
        <f t="shared" si="2"/>
        <v>0.35180682172086208</v>
      </c>
      <c r="J13" s="125">
        <f t="shared" si="2"/>
        <v>0.36037770476835274</v>
      </c>
      <c r="K13" s="125">
        <f t="shared" si="2"/>
        <v>0.35983271268069217</v>
      </c>
      <c r="L13" s="125">
        <f t="shared" si="2"/>
        <v>0.36144411407087879</v>
      </c>
      <c r="M13" s="125">
        <f t="shared" si="2"/>
        <v>0.38103799824605966</v>
      </c>
      <c r="N13" s="125">
        <f t="shared" si="2"/>
        <v>0.37869533888515849</v>
      </c>
      <c r="O13" s="125">
        <v>0.38</v>
      </c>
      <c r="P13" s="125">
        <v>0.37</v>
      </c>
      <c r="Q13" s="125">
        <v>0.36</v>
      </c>
    </row>
    <row r="14" spans="2:17" ht="13.15" customHeight="1" x14ac:dyDescent="0.25">
      <c r="C14" s="119"/>
      <c r="D14" s="19" t="s">
        <v>29</v>
      </c>
      <c r="E14" s="125">
        <f>E48*100</f>
        <v>0.34440207822210117</v>
      </c>
      <c r="F14" s="125">
        <f t="shared" ref="F14:N14" si="3">F48*100</f>
        <v>0.32630635217854903</v>
      </c>
      <c r="G14" s="125">
        <f t="shared" si="3"/>
        <v>0.2364537006491865</v>
      </c>
      <c r="H14" s="125">
        <f t="shared" si="3"/>
        <v>0.24245529721855455</v>
      </c>
      <c r="I14" s="125">
        <f t="shared" si="3"/>
        <v>0.22398824242929766</v>
      </c>
      <c r="J14" s="125">
        <f t="shared" si="3"/>
        <v>0.21610665903257367</v>
      </c>
      <c r="K14" s="125">
        <f t="shared" si="3"/>
        <v>0.2310880374990176</v>
      </c>
      <c r="L14" s="125">
        <f t="shared" si="3"/>
        <v>0.22742373850146042</v>
      </c>
      <c r="M14" s="125">
        <f t="shared" si="3"/>
        <v>0.20743591652628732</v>
      </c>
      <c r="N14" s="125">
        <f t="shared" si="3"/>
        <v>0.21927825744296495</v>
      </c>
      <c r="O14" s="125">
        <v>0.22</v>
      </c>
      <c r="P14" s="125">
        <v>0.22</v>
      </c>
      <c r="Q14" s="125">
        <v>0.22</v>
      </c>
    </row>
    <row r="15" spans="2:17" ht="13.15" customHeight="1" x14ac:dyDescent="0.25">
      <c r="C15" s="119"/>
      <c r="D15" s="19" t="s">
        <v>115</v>
      </c>
      <c r="E15" s="125">
        <f>E49*100</f>
        <v>0.78787717771497856</v>
      </c>
      <c r="F15" s="125">
        <f t="shared" ref="F15:N15" si="4">F49*100</f>
        <v>0.79532249199559291</v>
      </c>
      <c r="G15" s="125">
        <f t="shared" si="4"/>
        <v>0.89424778648104519</v>
      </c>
      <c r="H15" s="125">
        <f t="shared" si="4"/>
        <v>0.89237653961922303</v>
      </c>
      <c r="I15" s="125">
        <f t="shared" si="4"/>
        <v>0.82346725967745604</v>
      </c>
      <c r="J15" s="125">
        <f t="shared" si="4"/>
        <v>0.7983983706070098</v>
      </c>
      <c r="K15" s="125">
        <f t="shared" si="4"/>
        <v>0.81915293906812925</v>
      </c>
      <c r="L15" s="125">
        <f t="shared" si="4"/>
        <v>0.83177819329207947</v>
      </c>
      <c r="M15" s="125">
        <f t="shared" si="4"/>
        <v>0.8368711461819538</v>
      </c>
      <c r="N15" s="125">
        <f t="shared" si="4"/>
        <v>0.83109733357351034</v>
      </c>
      <c r="O15" s="125">
        <v>0.87</v>
      </c>
      <c r="P15" s="125">
        <v>0.86</v>
      </c>
      <c r="Q15" s="125">
        <v>0.89</v>
      </c>
    </row>
    <row r="16" spans="2:17" ht="13.15" customHeight="1" x14ac:dyDescent="0.25">
      <c r="C16" s="119"/>
      <c r="D16" s="105" t="s">
        <v>31</v>
      </c>
      <c r="E16" s="125">
        <f>E50*100</f>
        <v>6.3426048067278975</v>
      </c>
      <c r="F16" s="125">
        <f t="shared" ref="F16:N16" si="5">F50*100</f>
        <v>5.7785269181892724</v>
      </c>
      <c r="G16" s="125">
        <f t="shared" si="5"/>
        <v>5.9034276967688983</v>
      </c>
      <c r="H16" s="125">
        <f t="shared" si="5"/>
        <v>4.4986365164095332</v>
      </c>
      <c r="I16" s="125">
        <f t="shared" si="5"/>
        <v>3.5602192830858006</v>
      </c>
      <c r="J16" s="125">
        <f t="shared" si="5"/>
        <v>3.417039593956773</v>
      </c>
      <c r="K16" s="125">
        <f t="shared" si="5"/>
        <v>3.4203155093117341</v>
      </c>
      <c r="L16" s="125">
        <f t="shared" si="5"/>
        <v>3.4652804800841057</v>
      </c>
      <c r="M16" s="125">
        <f t="shared" si="5"/>
        <v>3.4632847737210315</v>
      </c>
      <c r="N16" s="125">
        <f t="shared" si="5"/>
        <v>3.6226012695695058</v>
      </c>
      <c r="O16" s="125">
        <v>3.65</v>
      </c>
      <c r="P16" s="125">
        <v>3.63</v>
      </c>
      <c r="Q16" s="125">
        <v>3.76</v>
      </c>
    </row>
    <row r="17" spans="3:17" ht="13.15" customHeight="1" x14ac:dyDescent="0.25">
      <c r="C17" s="119"/>
      <c r="D17" s="105"/>
      <c r="E17" s="125"/>
      <c r="F17" s="125"/>
      <c r="G17" s="125"/>
      <c r="H17" s="125"/>
      <c r="I17" s="125"/>
      <c r="J17" s="125"/>
      <c r="K17" s="125"/>
      <c r="L17" s="125"/>
      <c r="M17" s="125"/>
      <c r="N17" s="125"/>
      <c r="O17" s="125"/>
      <c r="P17" s="125"/>
      <c r="Q17" s="125"/>
    </row>
    <row r="18" spans="3:17" ht="13.15" customHeight="1" x14ac:dyDescent="0.25">
      <c r="C18" s="159" t="s">
        <v>32</v>
      </c>
      <c r="D18" s="159"/>
      <c r="E18" s="124">
        <f t="shared" ref="E18:M18" si="6">E51*100</f>
        <v>88.23109266192057</v>
      </c>
      <c r="F18" s="124">
        <f t="shared" si="6"/>
        <v>90.079130324641909</v>
      </c>
      <c r="G18" s="124">
        <f t="shared" si="6"/>
        <v>90.024912222739033</v>
      </c>
      <c r="H18" s="124">
        <f t="shared" si="6"/>
        <v>89.82057665822164</v>
      </c>
      <c r="I18" s="124">
        <f t="shared" si="6"/>
        <v>90.396808980565581</v>
      </c>
      <c r="J18" s="124">
        <f t="shared" si="6"/>
        <v>90.24853072813751</v>
      </c>
      <c r="K18" s="124">
        <f t="shared" si="6"/>
        <v>90.735827811061071</v>
      </c>
      <c r="L18" s="124">
        <f t="shared" si="6"/>
        <v>90.700627638303956</v>
      </c>
      <c r="M18" s="124">
        <f t="shared" si="6"/>
        <v>90.129754773287374</v>
      </c>
      <c r="N18" s="124">
        <f>SUM(N19:N32)</f>
        <v>89.7704310218746</v>
      </c>
      <c r="O18" s="124">
        <f t="shared" ref="O18:Q18" si="7">SUM(O19:O32)</f>
        <v>89.320000000000022</v>
      </c>
      <c r="P18" s="124">
        <f t="shared" ref="P18" si="8">SUM(P19:P32)</f>
        <v>89.38000000000001</v>
      </c>
      <c r="Q18" s="124">
        <f t="shared" si="7"/>
        <v>88.679999999999993</v>
      </c>
    </row>
    <row r="19" spans="3:17" ht="13.15" customHeight="1" x14ac:dyDescent="0.25">
      <c r="C19" s="119"/>
      <c r="D19" s="105" t="s">
        <v>33</v>
      </c>
      <c r="E19" s="125">
        <f t="shared" ref="E19:E32" si="9">E52*100</f>
        <v>1.2477888595620887</v>
      </c>
      <c r="F19" s="125">
        <f t="shared" ref="F19:N19" si="10">F52*100</f>
        <v>1.3108488199600752</v>
      </c>
      <c r="G19" s="125">
        <f t="shared" si="10"/>
        <v>1.3537050610967554</v>
      </c>
      <c r="H19" s="125">
        <f t="shared" si="10"/>
        <v>1.4824830572690324</v>
      </c>
      <c r="I19" s="125">
        <f t="shared" si="10"/>
        <v>1.5125888457885912</v>
      </c>
      <c r="J19" s="125">
        <f t="shared" si="10"/>
        <v>1.5004223189295645</v>
      </c>
      <c r="K19" s="125">
        <f t="shared" si="10"/>
        <v>1.4659448747857113</v>
      </c>
      <c r="L19" s="125">
        <f t="shared" si="10"/>
        <v>1.4673091937954301</v>
      </c>
      <c r="M19" s="125">
        <f t="shared" si="10"/>
        <v>1.4509951841620099</v>
      </c>
      <c r="N19" s="125">
        <f t="shared" si="10"/>
        <v>1.453952110890155</v>
      </c>
      <c r="O19" s="125">
        <v>1.45</v>
      </c>
      <c r="P19" s="125">
        <v>1.4</v>
      </c>
      <c r="Q19" s="125">
        <v>1.4</v>
      </c>
    </row>
    <row r="20" spans="3:17" ht="13.15" customHeight="1" x14ac:dyDescent="0.25">
      <c r="C20" s="119"/>
      <c r="D20" s="105" t="s">
        <v>34</v>
      </c>
      <c r="E20" s="125">
        <f t="shared" si="9"/>
        <v>0.94630436374881521</v>
      </c>
      <c r="F20" s="125">
        <f t="shared" ref="F20:N20" si="11">F53*100</f>
        <v>0.95840923223247643</v>
      </c>
      <c r="G20" s="125">
        <f t="shared" si="11"/>
        <v>0.96515369435494147</v>
      </c>
      <c r="H20" s="125">
        <f t="shared" si="11"/>
        <v>1.103832424800449</v>
      </c>
      <c r="I20" s="125">
        <f t="shared" si="11"/>
        <v>1.0909696702159493</v>
      </c>
      <c r="J20" s="125">
        <f t="shared" si="11"/>
        <v>1.0541852651232417</v>
      </c>
      <c r="K20" s="125">
        <f t="shared" si="11"/>
        <v>1.0537779227588937</v>
      </c>
      <c r="L20" s="125">
        <f t="shared" si="11"/>
        <v>1.0284559993946321</v>
      </c>
      <c r="M20" s="125">
        <f t="shared" si="11"/>
        <v>1.0365803297116025</v>
      </c>
      <c r="N20" s="125">
        <f t="shared" si="11"/>
        <v>0.87911017873821518</v>
      </c>
      <c r="O20" s="125">
        <v>0.9</v>
      </c>
      <c r="P20" s="125">
        <v>0.9</v>
      </c>
      <c r="Q20" s="125">
        <v>0.9</v>
      </c>
    </row>
    <row r="21" spans="3:17" ht="13.15" customHeight="1" x14ac:dyDescent="0.25">
      <c r="C21" s="119"/>
      <c r="D21" s="105" t="s">
        <v>35</v>
      </c>
      <c r="E21" s="125">
        <f t="shared" si="9"/>
        <v>7.0281058390471145</v>
      </c>
      <c r="F21" s="125">
        <f t="shared" ref="F21:N21" si="12">F54*100</f>
        <v>6.5649263568612088</v>
      </c>
      <c r="G21" s="125">
        <f t="shared" si="12"/>
        <v>6.8153556160846547</v>
      </c>
      <c r="H21" s="125">
        <f t="shared" si="12"/>
        <v>6.500534148883057</v>
      </c>
      <c r="I21" s="125">
        <f t="shared" si="12"/>
        <v>6.1265966261724074</v>
      </c>
      <c r="J21" s="125">
        <f t="shared" si="12"/>
        <v>6.1710849580043856</v>
      </c>
      <c r="K21" s="125">
        <f t="shared" si="12"/>
        <v>6.1774869598046758</v>
      </c>
      <c r="L21" s="125">
        <f t="shared" si="12"/>
        <v>6.1907365944406196</v>
      </c>
      <c r="M21" s="125">
        <f t="shared" si="12"/>
        <v>6.1608654410145682</v>
      </c>
      <c r="N21" s="125">
        <f t="shared" si="12"/>
        <v>6.1010933071110873</v>
      </c>
      <c r="O21" s="125">
        <v>6.23</v>
      </c>
      <c r="P21" s="125">
        <v>6.25</v>
      </c>
      <c r="Q21" s="125">
        <v>6.29</v>
      </c>
    </row>
    <row r="22" spans="3:17" ht="13.15" customHeight="1" x14ac:dyDescent="0.25">
      <c r="C22" s="119"/>
      <c r="D22" s="105" t="s">
        <v>37</v>
      </c>
      <c r="E22" s="125">
        <f t="shared" si="9"/>
        <v>3.5218700874246798</v>
      </c>
      <c r="F22" s="125">
        <f t="shared" ref="F22:N22" si="13">F55*100</f>
        <v>3.4377185008067994</v>
      </c>
      <c r="G22" s="125">
        <f t="shared" si="13"/>
        <v>3.4440194962672659</v>
      </c>
      <c r="H22" s="125">
        <f t="shared" si="13"/>
        <v>3.435679493801</v>
      </c>
      <c r="I22" s="125">
        <f t="shared" si="13"/>
        <v>3.4813630887366234</v>
      </c>
      <c r="J22" s="125">
        <f t="shared" si="13"/>
        <v>3.4803379755070121</v>
      </c>
      <c r="K22" s="125">
        <f t="shared" si="13"/>
        <v>3.498936864925887</v>
      </c>
      <c r="L22" s="125">
        <f t="shared" si="13"/>
        <v>3.5342714970228459</v>
      </c>
      <c r="M22" s="125">
        <f t="shared" si="13"/>
        <v>3.5557444223658021</v>
      </c>
      <c r="N22" s="125">
        <f t="shared" si="13"/>
        <v>3.5122462108882897</v>
      </c>
      <c r="O22" s="125">
        <v>3.47</v>
      </c>
      <c r="P22" s="125">
        <v>3.44</v>
      </c>
      <c r="Q22" s="125">
        <v>3.41</v>
      </c>
    </row>
    <row r="23" spans="3:17" ht="13.15" customHeight="1" x14ac:dyDescent="0.25">
      <c r="C23" s="119"/>
      <c r="D23" s="105" t="s">
        <v>38</v>
      </c>
      <c r="E23" s="125">
        <f t="shared" si="9"/>
        <v>4.3249432594011115</v>
      </c>
      <c r="F23" s="125">
        <f t="shared" ref="F23:N23" si="14">F56*100</f>
        <v>4.5077959924030298</v>
      </c>
      <c r="G23" s="125">
        <f t="shared" si="14"/>
        <v>4.555270995349515</v>
      </c>
      <c r="H23" s="125">
        <f t="shared" si="14"/>
        <v>4.4135189628654272</v>
      </c>
      <c r="I23" s="125">
        <f t="shared" si="14"/>
        <v>4.83582138976975</v>
      </c>
      <c r="J23" s="125">
        <f t="shared" si="14"/>
        <v>5.0583629025179446</v>
      </c>
      <c r="K23" s="125">
        <f t="shared" si="14"/>
        <v>5.1563048374698486</v>
      </c>
      <c r="L23" s="125">
        <f t="shared" si="14"/>
        <v>5.1925489821806003</v>
      </c>
      <c r="M23" s="125">
        <f t="shared" si="14"/>
        <v>5.25895309073407</v>
      </c>
      <c r="N23" s="125">
        <f t="shared" si="14"/>
        <v>5.1551230058461526</v>
      </c>
      <c r="O23" s="125">
        <v>5.03</v>
      </c>
      <c r="P23" s="125">
        <v>5.12</v>
      </c>
      <c r="Q23" s="125">
        <v>5.33</v>
      </c>
    </row>
    <row r="24" spans="3:17" ht="13.15" customHeight="1" x14ac:dyDescent="0.25">
      <c r="C24" s="119"/>
      <c r="D24" s="105" t="s">
        <v>40</v>
      </c>
      <c r="E24" s="125">
        <f t="shared" si="9"/>
        <v>2.6532646253486591</v>
      </c>
      <c r="F24" s="125">
        <f t="shared" ref="F24:N24" si="15">F57*100</f>
        <v>2.6621529004800886</v>
      </c>
      <c r="G24" s="125">
        <f t="shared" si="15"/>
        <v>2.7015580889792492</v>
      </c>
      <c r="H24" s="125">
        <f t="shared" si="15"/>
        <v>3.0085946427016061</v>
      </c>
      <c r="I24" s="125">
        <f t="shared" si="15"/>
        <v>2.9604428795137254</v>
      </c>
      <c r="J24" s="125">
        <f t="shared" si="15"/>
        <v>2.9242047574195724</v>
      </c>
      <c r="K24" s="125">
        <f t="shared" si="15"/>
        <v>2.9344016297867039</v>
      </c>
      <c r="L24" s="125">
        <f t="shared" si="15"/>
        <v>2.8758653977774187</v>
      </c>
      <c r="M24" s="125">
        <f t="shared" si="15"/>
        <v>2.7874577128418925</v>
      </c>
      <c r="N24" s="125">
        <f t="shared" si="15"/>
        <v>2.7857883878973615</v>
      </c>
      <c r="O24" s="125">
        <v>2.77</v>
      </c>
      <c r="P24" s="125">
        <v>2.73</v>
      </c>
      <c r="Q24" s="125">
        <v>2.67</v>
      </c>
    </row>
    <row r="25" spans="3:17" ht="13.15" customHeight="1" x14ac:dyDescent="0.25">
      <c r="C25" s="119"/>
      <c r="D25" s="105" t="s">
        <v>41</v>
      </c>
      <c r="E25" s="125">
        <f t="shared" si="9"/>
        <v>36.188820897218477</v>
      </c>
      <c r="F25" s="125">
        <f t="shared" ref="F25:N25" si="16">F58*100</f>
        <v>37.343623056402073</v>
      </c>
      <c r="G25" s="125">
        <f t="shared" si="16"/>
        <v>36.247686931973909</v>
      </c>
      <c r="H25" s="125">
        <f t="shared" si="16"/>
        <v>33.556645104018813</v>
      </c>
      <c r="I25" s="125">
        <f t="shared" si="16"/>
        <v>33.30989364318345</v>
      </c>
      <c r="J25" s="125">
        <f t="shared" si="16"/>
        <v>33.118332795069549</v>
      </c>
      <c r="K25" s="125">
        <f t="shared" si="16"/>
        <v>33.20555231611921</v>
      </c>
      <c r="L25" s="125">
        <f t="shared" si="16"/>
        <v>32.916362120616526</v>
      </c>
      <c r="M25" s="125">
        <f t="shared" si="16"/>
        <v>32.374046515446445</v>
      </c>
      <c r="N25" s="125">
        <f t="shared" si="16"/>
        <v>32.213617930872772</v>
      </c>
      <c r="O25" s="125">
        <v>31.66</v>
      </c>
      <c r="P25" s="125">
        <v>31.46</v>
      </c>
      <c r="Q25" s="125">
        <v>30.75</v>
      </c>
    </row>
    <row r="26" spans="3:17" ht="13.15" customHeight="1" x14ac:dyDescent="0.25">
      <c r="C26" s="119"/>
      <c r="D26" s="105" t="s">
        <v>43</v>
      </c>
      <c r="E26" s="125">
        <f t="shared" si="9"/>
        <v>8.2015619047281518</v>
      </c>
      <c r="F26" s="125">
        <f t="shared" ref="F26:N26" si="17">F59*100</f>
        <v>8.5547226715136997</v>
      </c>
      <c r="G26" s="125">
        <f t="shared" si="17"/>
        <v>8.6058297622864917</v>
      </c>
      <c r="H26" s="125">
        <f t="shared" si="17"/>
        <v>9.113961796655552</v>
      </c>
      <c r="I26" s="125">
        <f t="shared" si="17"/>
        <v>9.1979248302913064</v>
      </c>
      <c r="J26" s="125">
        <f t="shared" si="17"/>
        <v>9.0387796503473492</v>
      </c>
      <c r="K26" s="125">
        <f t="shared" si="17"/>
        <v>8.977273708331067</v>
      </c>
      <c r="L26" s="125">
        <f t="shared" si="17"/>
        <v>8.9219188715035997</v>
      </c>
      <c r="M26" s="125">
        <f t="shared" si="17"/>
        <v>8.7880680888247014</v>
      </c>
      <c r="N26" s="125">
        <f t="shared" si="17"/>
        <v>8.7275901423234803</v>
      </c>
      <c r="O26" s="125">
        <v>8.73</v>
      </c>
      <c r="P26" s="125">
        <v>8.65</v>
      </c>
      <c r="Q26" s="125">
        <v>8.5</v>
      </c>
    </row>
    <row r="27" spans="3:17" ht="13.15" customHeight="1" x14ac:dyDescent="0.25">
      <c r="C27" s="119"/>
      <c r="D27" s="105" t="s">
        <v>44</v>
      </c>
      <c r="E27" s="125">
        <f t="shared" si="9"/>
        <v>9.9371615923835304</v>
      </c>
      <c r="F27" s="125">
        <f t="shared" ref="F27:N27" si="18">F60*100</f>
        <v>10.58596635716297</v>
      </c>
      <c r="G27" s="125">
        <f t="shared" si="18"/>
        <v>10.613636459266989</v>
      </c>
      <c r="H27" s="125">
        <f t="shared" si="18"/>
        <v>11.646721099275748</v>
      </c>
      <c r="I27" s="125">
        <f t="shared" si="18"/>
        <v>12.140661986468222</v>
      </c>
      <c r="J27" s="125">
        <f t="shared" si="18"/>
        <v>12.240950611128246</v>
      </c>
      <c r="K27" s="125">
        <f t="shared" si="18"/>
        <v>12.403704586828837</v>
      </c>
      <c r="L27" s="125">
        <f t="shared" si="18"/>
        <v>12.570003038077937</v>
      </c>
      <c r="M27" s="125">
        <f t="shared" si="18"/>
        <v>12.754691094154595</v>
      </c>
      <c r="N27" s="125">
        <f t="shared" si="18"/>
        <v>12.929421949723075</v>
      </c>
      <c r="O27" s="125">
        <v>12.95</v>
      </c>
      <c r="P27" s="125">
        <v>13.08</v>
      </c>
      <c r="Q27" s="125">
        <v>13.11</v>
      </c>
    </row>
    <row r="28" spans="3:17" ht="13.15" customHeight="1" x14ac:dyDescent="0.25">
      <c r="C28" s="119"/>
      <c r="D28" s="105" t="s">
        <v>45</v>
      </c>
      <c r="E28" s="125">
        <f t="shared" si="9"/>
        <v>2.2471361244699843</v>
      </c>
      <c r="F28" s="125">
        <f t="shared" ref="F28:N28" si="19">F61*100</f>
        <v>2.3142366112526158</v>
      </c>
      <c r="G28" s="125">
        <f t="shared" si="19"/>
        <v>2.2992738978289866</v>
      </c>
      <c r="H28" s="125">
        <f t="shared" si="19"/>
        <v>2.3449316246141367</v>
      </c>
      <c r="I28" s="125">
        <f t="shared" si="19"/>
        <v>2.3656051088370313</v>
      </c>
      <c r="J28" s="125">
        <f t="shared" si="19"/>
        <v>2.3782230458342539</v>
      </c>
      <c r="K28" s="125">
        <f t="shared" si="19"/>
        <v>2.4819141160689084</v>
      </c>
      <c r="L28" s="125">
        <f t="shared" si="19"/>
        <v>2.4663779652012243</v>
      </c>
      <c r="M28" s="125">
        <f t="shared" si="19"/>
        <v>2.492218620377936</v>
      </c>
      <c r="N28" s="125">
        <f t="shared" si="19"/>
        <v>2.5081280084233764</v>
      </c>
      <c r="O28" s="125">
        <v>2.5099999999999998</v>
      </c>
      <c r="P28" s="125">
        <v>2.54</v>
      </c>
      <c r="Q28" s="125">
        <v>2.52</v>
      </c>
    </row>
    <row r="29" spans="3:17" ht="13.15" customHeight="1" x14ac:dyDescent="0.25">
      <c r="C29" s="119"/>
      <c r="D29" s="105" t="s">
        <v>46</v>
      </c>
      <c r="E29" s="125">
        <f t="shared" si="9"/>
        <v>4.7095916457163831</v>
      </c>
      <c r="F29" s="125">
        <f t="shared" ref="F29:N29" si="20">F62*100</f>
        <v>4.6823680005615067</v>
      </c>
      <c r="G29" s="125">
        <f t="shared" si="20"/>
        <v>5.0752455606885203</v>
      </c>
      <c r="H29" s="125">
        <f t="shared" si="20"/>
        <v>5.2539583062748232</v>
      </c>
      <c r="I29" s="125">
        <f t="shared" si="20"/>
        <v>5.2324222073919451</v>
      </c>
      <c r="J29" s="125">
        <f t="shared" si="20"/>
        <v>5.1818828074244827</v>
      </c>
      <c r="K29" s="125">
        <f t="shared" si="20"/>
        <v>5.2426700601309957</v>
      </c>
      <c r="L29" s="125">
        <f t="shared" si="20"/>
        <v>5.3011470697166692</v>
      </c>
      <c r="M29" s="125">
        <f t="shared" si="20"/>
        <v>5.172719050224182</v>
      </c>
      <c r="N29" s="125">
        <f t="shared" si="20"/>
        <v>5.1586030655230246</v>
      </c>
      <c r="O29" s="125">
        <v>5.13</v>
      </c>
      <c r="P29" s="125">
        <v>5.15</v>
      </c>
      <c r="Q29" s="125">
        <v>5.14</v>
      </c>
    </row>
    <row r="30" spans="3:17" ht="13.15" customHeight="1" x14ac:dyDescent="0.25">
      <c r="C30" s="119"/>
      <c r="D30" s="105" t="s">
        <v>48</v>
      </c>
      <c r="E30" s="125">
        <f t="shared" si="9"/>
        <v>1.9472785654597873</v>
      </c>
      <c r="F30" s="125">
        <f t="shared" ref="F30:N30" si="21">F63*100</f>
        <v>1.9719687774614894</v>
      </c>
      <c r="G30" s="125">
        <f t="shared" si="21"/>
        <v>2.1285879604938529</v>
      </c>
      <c r="H30" s="125">
        <f t="shared" si="21"/>
        <v>2.3139485900298746</v>
      </c>
      <c r="I30" s="125">
        <f t="shared" si="21"/>
        <v>2.3226945570141666</v>
      </c>
      <c r="J30" s="125">
        <f t="shared" si="21"/>
        <v>2.2774989770186096</v>
      </c>
      <c r="K30" s="125">
        <f t="shared" si="21"/>
        <v>2.2687605359957113</v>
      </c>
      <c r="L30" s="125">
        <f t="shared" si="21"/>
        <v>2.28136703362981</v>
      </c>
      <c r="M30" s="125">
        <f t="shared" si="21"/>
        <v>2.2406243080150579</v>
      </c>
      <c r="N30" s="125">
        <f t="shared" si="21"/>
        <v>2.2622398788630891</v>
      </c>
      <c r="O30" s="125">
        <v>2.31</v>
      </c>
      <c r="P30" s="125">
        <v>2.27</v>
      </c>
      <c r="Q30" s="125">
        <v>2.2400000000000002</v>
      </c>
    </row>
    <row r="31" spans="3:17" ht="13.15" customHeight="1" x14ac:dyDescent="0.25">
      <c r="C31" s="119"/>
      <c r="D31" s="95" t="s">
        <v>114</v>
      </c>
      <c r="E31" s="125">
        <f t="shared" si="9"/>
        <v>2.6488963361604947</v>
      </c>
      <c r="F31" s="125">
        <f t="shared" ref="F31:N31" si="22">F64*100</f>
        <v>2.6202114013734943</v>
      </c>
      <c r="G31" s="125">
        <f t="shared" si="22"/>
        <v>2.8150678668997857</v>
      </c>
      <c r="H31" s="125">
        <f t="shared" si="22"/>
        <v>3.0347637093686983</v>
      </c>
      <c r="I31" s="125">
        <f t="shared" si="22"/>
        <v>3.1394543250873865</v>
      </c>
      <c r="J31" s="125">
        <f t="shared" si="22"/>
        <v>3.1555248875374571</v>
      </c>
      <c r="K31" s="125">
        <f t="shared" si="22"/>
        <v>3.1491400871740578</v>
      </c>
      <c r="L31" s="125">
        <f t="shared" si="22"/>
        <v>3.2377365577769415</v>
      </c>
      <c r="M31" s="125">
        <f t="shared" si="22"/>
        <v>3.2814345011976185</v>
      </c>
      <c r="N31" s="125">
        <f t="shared" si="22"/>
        <v>3.3270052232429523</v>
      </c>
      <c r="O31" s="125">
        <v>3.42</v>
      </c>
      <c r="P31" s="125">
        <v>3.55</v>
      </c>
      <c r="Q31" s="125">
        <v>3.62</v>
      </c>
    </row>
    <row r="32" spans="3:17" ht="13.15" customHeight="1" x14ac:dyDescent="0.25">
      <c r="C32" s="119"/>
      <c r="D32" s="105" t="s">
        <v>51</v>
      </c>
      <c r="E32" s="125">
        <f t="shared" si="9"/>
        <v>2.6283685612512961</v>
      </c>
      <c r="F32" s="125">
        <f t="shared" ref="F32:N32" si="23">F65*100</f>
        <v>2.564181646170379</v>
      </c>
      <c r="G32" s="125">
        <f t="shared" si="23"/>
        <v>2.4045208311681163</v>
      </c>
      <c r="H32" s="125">
        <f t="shared" si="23"/>
        <v>2.6110036976634068</v>
      </c>
      <c r="I32" s="125">
        <f t="shared" si="23"/>
        <v>2.6803698220950229</v>
      </c>
      <c r="J32" s="125">
        <f t="shared" si="23"/>
        <v>2.6687397762758374</v>
      </c>
      <c r="K32" s="125">
        <f t="shared" si="23"/>
        <v>2.7199593108805558</v>
      </c>
      <c r="L32" s="125">
        <f t="shared" si="23"/>
        <v>2.7165273171697035</v>
      </c>
      <c r="M32" s="125">
        <f t="shared" si="23"/>
        <v>2.7753564142168918</v>
      </c>
      <c r="N32" s="125">
        <f t="shared" si="23"/>
        <v>2.756511621531589</v>
      </c>
      <c r="O32" s="125">
        <v>2.76</v>
      </c>
      <c r="P32" s="125">
        <v>2.84</v>
      </c>
      <c r="Q32" s="125">
        <v>2.8</v>
      </c>
    </row>
    <row r="33" spans="1:17" ht="13.15" customHeight="1" x14ac:dyDescent="0.25">
      <c r="C33" s="126"/>
      <c r="D33" s="19"/>
      <c r="E33" s="125"/>
      <c r="F33" s="125"/>
      <c r="G33" s="125"/>
      <c r="H33" s="125"/>
      <c r="I33" s="125"/>
      <c r="J33" s="125"/>
      <c r="K33" s="125"/>
      <c r="L33" s="125"/>
      <c r="M33" s="125"/>
      <c r="N33" s="125"/>
      <c r="O33" s="125"/>
      <c r="P33" s="125"/>
      <c r="Q33" s="125"/>
    </row>
    <row r="34" spans="1:17" ht="13.15" customHeight="1" x14ac:dyDescent="0.25">
      <c r="C34" s="110" t="s">
        <v>103</v>
      </c>
      <c r="D34" s="19"/>
      <c r="E34" s="127">
        <f t="shared" ref="E34:M34" si="24">E66*100</f>
        <v>92.698752127603939</v>
      </c>
      <c r="F34" s="127">
        <f t="shared" si="24"/>
        <v>93.725365866108874</v>
      </c>
      <c r="G34" s="127">
        <f t="shared" si="24"/>
        <v>93.827700146787137</v>
      </c>
      <c r="H34" s="127">
        <f t="shared" si="24"/>
        <v>94.73989212097969</v>
      </c>
      <c r="I34" s="127">
        <f t="shared" si="24"/>
        <v>94.783733259960187</v>
      </c>
      <c r="J34" s="127">
        <f t="shared" si="24"/>
        <v>94.81232196120186</v>
      </c>
      <c r="K34" s="127">
        <f t="shared" si="24"/>
        <v>94.835342440062249</v>
      </c>
      <c r="L34" s="127">
        <f t="shared" si="24"/>
        <v>95.023782357411974</v>
      </c>
      <c r="M34" s="127">
        <f t="shared" si="24"/>
        <v>94.665451600135626</v>
      </c>
      <c r="N34" s="127">
        <f>N18+N12</f>
        <v>94.822103221345742</v>
      </c>
      <c r="O34" s="127">
        <f t="shared" ref="O34:Q34" si="25">O18+O12</f>
        <v>94.440000000000026</v>
      </c>
      <c r="P34" s="127">
        <f t="shared" ref="P34" si="26">P18+P12</f>
        <v>94.460000000000008</v>
      </c>
      <c r="Q34" s="127">
        <f t="shared" si="25"/>
        <v>93.91</v>
      </c>
    </row>
    <row r="35" spans="1:17" ht="9.75" customHeight="1" x14ac:dyDescent="0.25">
      <c r="C35" s="126"/>
      <c r="D35" s="19"/>
      <c r="E35" s="125"/>
      <c r="F35" s="125"/>
      <c r="G35" s="125"/>
      <c r="H35" s="125"/>
      <c r="I35" s="125"/>
      <c r="J35" s="125"/>
      <c r="K35" s="125"/>
      <c r="L35" s="125"/>
      <c r="M35" s="125"/>
      <c r="N35" s="125"/>
      <c r="O35" s="125"/>
      <c r="P35" s="125"/>
      <c r="Q35" s="125"/>
    </row>
    <row r="36" spans="1:17" ht="13.15" customHeight="1" x14ac:dyDescent="0.25">
      <c r="C36" s="111"/>
      <c r="D36" s="111" t="s">
        <v>102</v>
      </c>
      <c r="E36" s="125">
        <f>E67*100</f>
        <v>6.8958365364290728</v>
      </c>
      <c r="F36" s="125">
        <f t="shared" ref="F36:N36" si="27">F67*100</f>
        <v>6.0652341162953736</v>
      </c>
      <c r="G36" s="125">
        <f t="shared" si="27"/>
        <v>5.9824385155684787</v>
      </c>
      <c r="H36" s="125">
        <f t="shared" si="27"/>
        <v>5.244411317048554</v>
      </c>
      <c r="I36" s="125">
        <f t="shared" si="27"/>
        <v>5.2089407649091894</v>
      </c>
      <c r="J36" s="125">
        <f t="shared" si="27"/>
        <v>5.1858105032059063</v>
      </c>
      <c r="K36" s="125">
        <f t="shared" si="27"/>
        <v>5.1671853234163541</v>
      </c>
      <c r="L36" s="125">
        <f t="shared" si="27"/>
        <v>5.0147242316444647</v>
      </c>
      <c r="M36" s="125">
        <f t="shared" si="27"/>
        <v>5.3046389123456139</v>
      </c>
      <c r="N36" s="125">
        <f t="shared" si="27"/>
        <v>5.1778967786542633</v>
      </c>
      <c r="O36" s="125">
        <v>5.55</v>
      </c>
      <c r="P36" s="125">
        <v>5.5</v>
      </c>
      <c r="Q36" s="125">
        <v>6.09</v>
      </c>
    </row>
    <row r="37" spans="1:17" ht="9.75" customHeight="1" x14ac:dyDescent="0.25">
      <c r="C37" s="111"/>
      <c r="D37" s="111"/>
      <c r="E37" s="128"/>
      <c r="F37" s="128"/>
      <c r="G37" s="128"/>
      <c r="H37" s="128"/>
      <c r="I37" s="128"/>
      <c r="J37" s="128"/>
      <c r="K37" s="128"/>
      <c r="L37" s="128"/>
      <c r="M37" s="128"/>
      <c r="N37" s="128"/>
      <c r="O37" s="128"/>
      <c r="P37" s="128"/>
      <c r="Q37" s="128"/>
    </row>
    <row r="38" spans="1:17" ht="13.15" customHeight="1" x14ac:dyDescent="0.25">
      <c r="C38" s="162" t="s">
        <v>104</v>
      </c>
      <c r="D38" s="162"/>
      <c r="E38" s="129">
        <f t="shared" ref="E38:M38" si="28">E68*100</f>
        <v>100</v>
      </c>
      <c r="F38" s="129">
        <f t="shared" si="28"/>
        <v>100</v>
      </c>
      <c r="G38" s="129">
        <f t="shared" si="28"/>
        <v>100</v>
      </c>
      <c r="H38" s="129">
        <f t="shared" si="28"/>
        <v>100</v>
      </c>
      <c r="I38" s="129">
        <f t="shared" si="28"/>
        <v>100</v>
      </c>
      <c r="J38" s="129">
        <f t="shared" si="28"/>
        <v>100</v>
      </c>
      <c r="K38" s="129">
        <f t="shared" si="28"/>
        <v>100</v>
      </c>
      <c r="L38" s="129">
        <f t="shared" si="28"/>
        <v>100</v>
      </c>
      <c r="M38" s="129">
        <f t="shared" si="28"/>
        <v>100</v>
      </c>
      <c r="N38" s="129">
        <f>N34+N36</f>
        <v>100</v>
      </c>
      <c r="O38" s="129">
        <f t="shared" ref="O38:Q38" si="29">O34+O36</f>
        <v>99.990000000000023</v>
      </c>
      <c r="P38" s="129">
        <f t="shared" ref="P38" si="30">P34+P36</f>
        <v>99.960000000000008</v>
      </c>
      <c r="Q38" s="129">
        <f t="shared" si="29"/>
        <v>100</v>
      </c>
    </row>
    <row r="40" spans="1:17" x14ac:dyDescent="0.25">
      <c r="C40" s="150" t="s">
        <v>56</v>
      </c>
      <c r="D40" s="153"/>
      <c r="E40" s="65"/>
    </row>
    <row r="41" spans="1:17" ht="8.25" customHeight="1" x14ac:dyDescent="0.25">
      <c r="C41" s="113"/>
      <c r="D41" s="114"/>
      <c r="E41" s="65"/>
    </row>
    <row r="42" spans="1:17" x14ac:dyDescent="0.25">
      <c r="C42" s="5" t="s">
        <v>108</v>
      </c>
      <c r="D42" s="5"/>
    </row>
    <row r="43" spans="1:17" x14ac:dyDescent="0.25">
      <c r="D43" s="5"/>
      <c r="E43" s="66"/>
    </row>
    <row r="44" spans="1:17" x14ac:dyDescent="0.25">
      <c r="C44" s="67"/>
      <c r="D44" s="5"/>
    </row>
    <row r="45" spans="1:17" hidden="1" x14ac:dyDescent="0.25">
      <c r="D45" s="5" t="s">
        <v>93</v>
      </c>
      <c r="E45" s="6">
        <v>2006</v>
      </c>
      <c r="F45" s="6">
        <v>2007</v>
      </c>
      <c r="G45" s="6">
        <v>2008</v>
      </c>
      <c r="H45" s="6">
        <v>2009</v>
      </c>
      <c r="I45" s="6">
        <v>2010</v>
      </c>
      <c r="J45" s="6">
        <v>2011</v>
      </c>
      <c r="K45" s="6">
        <f t="shared" ref="K45:Q45" si="31">K10</f>
        <v>2012</v>
      </c>
      <c r="L45" s="68">
        <f t="shared" si="31"/>
        <v>2013</v>
      </c>
      <c r="M45" s="68">
        <f t="shared" si="31"/>
        <v>2014</v>
      </c>
      <c r="N45" s="6">
        <f t="shared" si="31"/>
        <v>2015</v>
      </c>
      <c r="O45" s="6">
        <f t="shared" si="31"/>
        <v>2016</v>
      </c>
      <c r="P45" s="6">
        <f t="shared" ref="P45" si="32">P10</f>
        <v>2017</v>
      </c>
      <c r="Q45" s="6">
        <f t="shared" si="31"/>
        <v>2018</v>
      </c>
    </row>
    <row r="46" spans="1:17" hidden="1" x14ac:dyDescent="0.25">
      <c r="D46" s="5" t="s">
        <v>26</v>
      </c>
      <c r="E46" s="69">
        <v>7.7421520067383565E-2</v>
      </c>
      <c r="F46" s="69">
        <v>7.1764187671421523E-2</v>
      </c>
      <c r="G46" s="69">
        <v>7.3265805545539922E-2</v>
      </c>
      <c r="H46" s="69">
        <v>5.9808173106800901E-2</v>
      </c>
      <c r="I46" s="69">
        <v>4.9594816069134164E-2</v>
      </c>
      <c r="J46" s="69">
        <v>4.7919223283647089E-2</v>
      </c>
      <c r="K46" s="69">
        <v>4.8303891985595732E-2</v>
      </c>
      <c r="L46" s="69">
        <v>4.8859265259485245E-2</v>
      </c>
      <c r="M46" s="69">
        <v>4.8886298346753315E-2</v>
      </c>
      <c r="N46" s="69">
        <v>5.0516721994711404E-2</v>
      </c>
      <c r="O46" s="69">
        <v>5.1540075957335875E-2</v>
      </c>
      <c r="P46" s="69">
        <v>5.1889725136064088E-2</v>
      </c>
      <c r="Q46" s="69">
        <v>5.1889725136064088E-2</v>
      </c>
    </row>
    <row r="47" spans="1:17" hidden="1" x14ac:dyDescent="0.25">
      <c r="A47" s="6" t="s">
        <v>28</v>
      </c>
      <c r="D47" s="5" t="s">
        <v>61</v>
      </c>
      <c r="E47" s="69">
        <v>2.6726794407337905E-3</v>
      </c>
      <c r="F47" s="69">
        <v>2.7626300477873668E-3</v>
      </c>
      <c r="G47" s="69">
        <v>2.9245137065486266E-3</v>
      </c>
      <c r="H47" s="69">
        <v>3.4734895743277995E-3</v>
      </c>
      <c r="I47" s="69">
        <v>3.5180682172086209E-3</v>
      </c>
      <c r="J47" s="69">
        <v>3.6037770476835271E-3</v>
      </c>
      <c r="K47" s="69">
        <v>3.5983271268069214E-3</v>
      </c>
      <c r="L47" s="69">
        <v>3.6144411407087879E-3</v>
      </c>
      <c r="M47" s="69">
        <v>3.8103799824605968E-3</v>
      </c>
      <c r="N47" s="69">
        <v>3.7869533888515851E-3</v>
      </c>
      <c r="O47" s="69">
        <v>3.7774852258948628E-3</v>
      </c>
      <c r="P47" s="69">
        <v>3.754204191232628E-3</v>
      </c>
      <c r="Q47" s="69">
        <v>3.754204191232628E-3</v>
      </c>
    </row>
    <row r="48" spans="1:17" hidden="1" x14ac:dyDescent="0.25">
      <c r="A48" s="6" t="s">
        <v>29</v>
      </c>
      <c r="D48" s="5" t="s">
        <v>62</v>
      </c>
      <c r="E48" s="69">
        <v>3.4440207822210118E-3</v>
      </c>
      <c r="F48" s="69">
        <v>3.2630635217854903E-3</v>
      </c>
      <c r="G48" s="69">
        <v>2.3645370064918651E-3</v>
      </c>
      <c r="H48" s="69">
        <v>2.4245529721855456E-3</v>
      </c>
      <c r="I48" s="69">
        <v>2.2398824242929765E-3</v>
      </c>
      <c r="J48" s="69">
        <v>2.1610665903257368E-3</v>
      </c>
      <c r="K48" s="69">
        <v>2.310880374990176E-3</v>
      </c>
      <c r="L48" s="69">
        <v>2.2742373850146041E-3</v>
      </c>
      <c r="M48" s="69">
        <v>2.0743591652628733E-3</v>
      </c>
      <c r="N48" s="69">
        <v>2.1927825744296496E-3</v>
      </c>
      <c r="O48" s="69">
        <v>2.2586517263878851E-3</v>
      </c>
      <c r="P48" s="69">
        <v>2.2144190314527181E-3</v>
      </c>
      <c r="Q48" s="69">
        <v>2.2144190314527181E-3</v>
      </c>
    </row>
    <row r="49" spans="1:17" hidden="1" x14ac:dyDescent="0.25">
      <c r="A49" s="6" t="s">
        <v>30</v>
      </c>
      <c r="D49" s="5" t="s">
        <v>92</v>
      </c>
      <c r="E49" s="69">
        <v>7.8787717771497852E-3</v>
      </c>
      <c r="F49" s="69">
        <v>7.9532249199559292E-3</v>
      </c>
      <c r="G49" s="69">
        <v>8.9424778648104514E-3</v>
      </c>
      <c r="H49" s="69">
        <v>8.9237653961922302E-3</v>
      </c>
      <c r="I49" s="69">
        <v>8.2346725967745605E-3</v>
      </c>
      <c r="J49" s="69">
        <v>7.9839837060700983E-3</v>
      </c>
      <c r="K49" s="69">
        <v>8.1915293906812923E-3</v>
      </c>
      <c r="L49" s="69">
        <v>8.3177819329207942E-3</v>
      </c>
      <c r="M49" s="69">
        <v>8.3687114618195384E-3</v>
      </c>
      <c r="N49" s="69">
        <v>8.3109733357351039E-3</v>
      </c>
      <c r="O49" s="69">
        <v>8.7679283621948743E-3</v>
      </c>
      <c r="P49" s="69">
        <v>8.7898051727743707E-3</v>
      </c>
      <c r="Q49" s="69">
        <v>8.7898051727743707E-3</v>
      </c>
    </row>
    <row r="50" spans="1:17" hidden="1" x14ac:dyDescent="0.25">
      <c r="A50" s="6" t="s">
        <v>31</v>
      </c>
      <c r="D50" s="5" t="s">
        <v>66</v>
      </c>
      <c r="E50" s="69">
        <v>6.3426048067278973E-2</v>
      </c>
      <c r="F50" s="69">
        <v>5.7785269181892723E-2</v>
      </c>
      <c r="G50" s="69">
        <v>5.9034276967688981E-2</v>
      </c>
      <c r="H50" s="69">
        <v>4.4986365164095328E-2</v>
      </c>
      <c r="I50" s="69">
        <v>3.5602192830858005E-2</v>
      </c>
      <c r="J50" s="69">
        <v>3.4170395939567728E-2</v>
      </c>
      <c r="K50" s="69">
        <v>3.4203155093117339E-2</v>
      </c>
      <c r="L50" s="69">
        <v>3.4652804800841056E-2</v>
      </c>
      <c r="M50" s="69">
        <v>3.4632847737210315E-2</v>
      </c>
      <c r="N50" s="69">
        <v>3.6226012695695059E-2</v>
      </c>
      <c r="O50" s="69">
        <v>3.6736010642858252E-2</v>
      </c>
      <c r="P50" s="69">
        <v>3.7131296740604378E-2</v>
      </c>
      <c r="Q50" s="69">
        <v>3.7131296740604378E-2</v>
      </c>
    </row>
    <row r="51" spans="1:17" hidden="1" x14ac:dyDescent="0.25">
      <c r="D51" s="5" t="s">
        <v>32</v>
      </c>
      <c r="E51" s="69">
        <v>0.88231092661920574</v>
      </c>
      <c r="F51" s="69">
        <v>0.90079130324641909</v>
      </c>
      <c r="G51" s="69">
        <v>0.90024912222739029</v>
      </c>
      <c r="H51" s="69">
        <v>0.8982057665822164</v>
      </c>
      <c r="I51" s="69">
        <v>0.90396808980565579</v>
      </c>
      <c r="J51" s="69">
        <v>0.9024853072813751</v>
      </c>
      <c r="K51" s="69">
        <v>0.90735827811061065</v>
      </c>
      <c r="L51" s="69">
        <v>0.90700627638303954</v>
      </c>
      <c r="M51" s="69">
        <v>0.90129754773287374</v>
      </c>
      <c r="N51" s="69">
        <v>0.89770431021874597</v>
      </c>
      <c r="O51" s="69">
        <v>0.89280187341561179</v>
      </c>
      <c r="P51" s="69">
        <v>0.89389627993466569</v>
      </c>
      <c r="Q51" s="69">
        <v>0.89389627993466569</v>
      </c>
    </row>
    <row r="52" spans="1:17" hidden="1" x14ac:dyDescent="0.25">
      <c r="A52" s="6" t="s">
        <v>33</v>
      </c>
      <c r="D52" s="5" t="s">
        <v>64</v>
      </c>
      <c r="E52" s="69">
        <v>1.2477888595620887E-2</v>
      </c>
      <c r="F52" s="69">
        <v>1.3108488199600752E-2</v>
      </c>
      <c r="G52" s="69">
        <v>1.3537050610967553E-2</v>
      </c>
      <c r="H52" s="69">
        <v>1.4824830572690325E-2</v>
      </c>
      <c r="I52" s="69">
        <v>1.5125888457885912E-2</v>
      </c>
      <c r="J52" s="69">
        <v>1.5004223189295646E-2</v>
      </c>
      <c r="K52" s="69">
        <v>1.4659448747857113E-2</v>
      </c>
      <c r="L52" s="69">
        <v>1.4673091937954302E-2</v>
      </c>
      <c r="M52" s="69">
        <v>1.45099518416201E-2</v>
      </c>
      <c r="N52" s="69">
        <v>1.4539521108901549E-2</v>
      </c>
      <c r="O52" s="69">
        <v>1.4656578177127741E-2</v>
      </c>
      <c r="P52" s="69">
        <v>1.4531168625804046E-2</v>
      </c>
      <c r="Q52" s="69">
        <v>1.4531168625804046E-2</v>
      </c>
    </row>
    <row r="53" spans="1:17" hidden="1" x14ac:dyDescent="0.25">
      <c r="A53" s="6" t="s">
        <v>34</v>
      </c>
      <c r="D53" s="5" t="s">
        <v>65</v>
      </c>
      <c r="E53" s="69">
        <v>9.4630436374881517E-3</v>
      </c>
      <c r="F53" s="69">
        <v>9.5840923223247648E-3</v>
      </c>
      <c r="G53" s="69">
        <v>9.6515369435494144E-3</v>
      </c>
      <c r="H53" s="69">
        <v>1.1038324248004491E-2</v>
      </c>
      <c r="I53" s="69">
        <v>1.0909696702159494E-2</v>
      </c>
      <c r="J53" s="69">
        <v>1.0541852651232418E-2</v>
      </c>
      <c r="K53" s="69">
        <v>1.0537779227588936E-2</v>
      </c>
      <c r="L53" s="69">
        <v>1.0284559993946321E-2</v>
      </c>
      <c r="M53" s="69">
        <v>1.0365803297116026E-2</v>
      </c>
      <c r="N53" s="69">
        <v>8.7911017873821516E-3</v>
      </c>
      <c r="O53" s="69">
        <v>9.0630973915070152E-3</v>
      </c>
      <c r="P53" s="69">
        <v>9.2825314485290977E-3</v>
      </c>
      <c r="Q53" s="69">
        <v>9.2825314485290977E-3</v>
      </c>
    </row>
    <row r="54" spans="1:17" hidden="1" x14ac:dyDescent="0.25">
      <c r="A54" s="6" t="s">
        <v>35</v>
      </c>
      <c r="D54" s="5" t="s">
        <v>67</v>
      </c>
      <c r="E54" s="69">
        <v>7.0281058390471149E-2</v>
      </c>
      <c r="F54" s="69">
        <v>6.5649263568612087E-2</v>
      </c>
      <c r="G54" s="69">
        <v>6.8153556160846548E-2</v>
      </c>
      <c r="H54" s="69">
        <v>6.5005341488830568E-2</v>
      </c>
      <c r="I54" s="69">
        <v>6.1265966261724078E-2</v>
      </c>
      <c r="J54" s="69">
        <v>6.1710849580043858E-2</v>
      </c>
      <c r="K54" s="69">
        <v>6.1774869598046761E-2</v>
      </c>
      <c r="L54" s="69">
        <v>6.1907365944406198E-2</v>
      </c>
      <c r="M54" s="69">
        <v>6.160865441014568E-2</v>
      </c>
      <c r="N54" s="69">
        <v>6.1010933071110877E-2</v>
      </c>
      <c r="O54" s="69">
        <v>6.1859142845341095E-2</v>
      </c>
      <c r="P54" s="69">
        <v>6.1924082435680358E-2</v>
      </c>
      <c r="Q54" s="69">
        <v>6.1924082435680358E-2</v>
      </c>
    </row>
    <row r="55" spans="1:17" hidden="1" x14ac:dyDescent="0.25">
      <c r="A55" s="6" t="s">
        <v>37</v>
      </c>
      <c r="D55" s="5" t="s">
        <v>68</v>
      </c>
      <c r="E55" s="69">
        <v>3.5218700874246799E-2</v>
      </c>
      <c r="F55" s="69">
        <v>3.4377185008067995E-2</v>
      </c>
      <c r="G55" s="69">
        <v>3.4440194962672657E-2</v>
      </c>
      <c r="H55" s="69">
        <v>3.4356794938009999E-2</v>
      </c>
      <c r="I55" s="69">
        <v>3.4813630887366234E-2</v>
      </c>
      <c r="J55" s="69">
        <v>3.480337975507012E-2</v>
      </c>
      <c r="K55" s="69">
        <v>3.4989368649258869E-2</v>
      </c>
      <c r="L55" s="69">
        <v>3.5342714970228457E-2</v>
      </c>
      <c r="M55" s="69">
        <v>3.5557444223658023E-2</v>
      </c>
      <c r="N55" s="69">
        <v>3.5122462108882896E-2</v>
      </c>
      <c r="O55" s="69">
        <v>3.4843744183034847E-2</v>
      </c>
      <c r="P55" s="69">
        <v>3.4626868051707324E-2</v>
      </c>
      <c r="Q55" s="69">
        <v>3.4626868051707324E-2</v>
      </c>
    </row>
    <row r="56" spans="1:17" hidden="1" x14ac:dyDescent="0.25">
      <c r="A56" s="6" t="s">
        <v>38</v>
      </c>
      <c r="D56" s="5" t="s">
        <v>69</v>
      </c>
      <c r="E56" s="69">
        <v>4.3249432594011115E-2</v>
      </c>
      <c r="F56" s="69">
        <v>4.5077959924030298E-2</v>
      </c>
      <c r="G56" s="69">
        <v>4.5552709953495148E-2</v>
      </c>
      <c r="H56" s="69">
        <v>4.4135189628654273E-2</v>
      </c>
      <c r="I56" s="69">
        <v>4.8358213897697504E-2</v>
      </c>
      <c r="J56" s="69">
        <v>5.0583629025179447E-2</v>
      </c>
      <c r="K56" s="69">
        <v>5.1563048374698488E-2</v>
      </c>
      <c r="L56" s="69">
        <v>5.1925489821806003E-2</v>
      </c>
      <c r="M56" s="69">
        <v>5.2589530907340698E-2</v>
      </c>
      <c r="N56" s="69">
        <v>5.1551230058461524E-2</v>
      </c>
      <c r="O56" s="69">
        <v>5.0524642307265194E-2</v>
      </c>
      <c r="P56" s="69">
        <v>5.1121992312271075E-2</v>
      </c>
      <c r="Q56" s="69">
        <v>5.1121992312271075E-2</v>
      </c>
    </row>
    <row r="57" spans="1:17" hidden="1" x14ac:dyDescent="0.25">
      <c r="A57" s="6" t="s">
        <v>40</v>
      </c>
      <c r="D57" s="5" t="s">
        <v>70</v>
      </c>
      <c r="E57" s="69">
        <v>2.6532646253486589E-2</v>
      </c>
      <c r="F57" s="69">
        <v>2.6621529004800887E-2</v>
      </c>
      <c r="G57" s="69">
        <v>2.7015580889792494E-2</v>
      </c>
      <c r="H57" s="69">
        <v>3.008594642701606E-2</v>
      </c>
      <c r="I57" s="69">
        <v>2.9604428795137253E-2</v>
      </c>
      <c r="J57" s="69">
        <v>2.9242047574195722E-2</v>
      </c>
      <c r="K57" s="69">
        <v>2.9344016297867037E-2</v>
      </c>
      <c r="L57" s="69">
        <v>2.8758653977774187E-2</v>
      </c>
      <c r="M57" s="69">
        <v>2.7874577128418926E-2</v>
      </c>
      <c r="N57" s="69">
        <v>2.7857883878973616E-2</v>
      </c>
      <c r="O57" s="69">
        <v>2.7742979232013399E-2</v>
      </c>
      <c r="P57" s="69">
        <v>2.7289915498722749E-2</v>
      </c>
      <c r="Q57" s="69">
        <v>2.7289915498722749E-2</v>
      </c>
    </row>
    <row r="58" spans="1:17" hidden="1" x14ac:dyDescent="0.25">
      <c r="A58" s="6" t="s">
        <v>41</v>
      </c>
      <c r="D58" s="5" t="s">
        <v>71</v>
      </c>
      <c r="E58" s="69">
        <v>0.36188820897218477</v>
      </c>
      <c r="F58" s="69">
        <v>0.37343623056402075</v>
      </c>
      <c r="G58" s="69">
        <v>0.3624768693197391</v>
      </c>
      <c r="H58" s="69">
        <v>0.33556645104018812</v>
      </c>
      <c r="I58" s="69">
        <v>0.33309893643183452</v>
      </c>
      <c r="J58" s="69">
        <v>0.33118332795069549</v>
      </c>
      <c r="K58" s="69">
        <v>0.33205552316119213</v>
      </c>
      <c r="L58" s="69">
        <v>0.32916362120616527</v>
      </c>
      <c r="M58" s="69">
        <v>0.32374046515446442</v>
      </c>
      <c r="N58" s="69">
        <v>0.32213617930872773</v>
      </c>
      <c r="O58" s="69">
        <v>0.31480734420292883</v>
      </c>
      <c r="P58" s="69">
        <v>0.31300212895388657</v>
      </c>
      <c r="Q58" s="69">
        <v>0.31300212895388657</v>
      </c>
    </row>
    <row r="59" spans="1:17" hidden="1" x14ac:dyDescent="0.25">
      <c r="A59" s="6" t="s">
        <v>43</v>
      </c>
      <c r="D59" s="5" t="s">
        <v>72</v>
      </c>
      <c r="E59" s="69">
        <v>8.201561904728151E-2</v>
      </c>
      <c r="F59" s="69">
        <v>8.5547226715136995E-2</v>
      </c>
      <c r="G59" s="69">
        <v>8.6058297622864918E-2</v>
      </c>
      <c r="H59" s="69">
        <v>9.1139617966555522E-2</v>
      </c>
      <c r="I59" s="69">
        <v>9.1979248302913055E-2</v>
      </c>
      <c r="J59" s="69">
        <v>9.0387796503473491E-2</v>
      </c>
      <c r="K59" s="69">
        <v>8.9772737083310669E-2</v>
      </c>
      <c r="L59" s="69">
        <v>8.9219188715035994E-2</v>
      </c>
      <c r="M59" s="69">
        <v>8.7880680888247006E-2</v>
      </c>
      <c r="N59" s="69">
        <v>8.7275901423234797E-2</v>
      </c>
      <c r="O59" s="69">
        <v>8.7531575671529943E-2</v>
      </c>
      <c r="P59" s="69">
        <v>8.6760450159033248E-2</v>
      </c>
      <c r="Q59" s="69">
        <v>8.6760450159033248E-2</v>
      </c>
    </row>
    <row r="60" spans="1:17" hidden="1" x14ac:dyDescent="0.25">
      <c r="A60" s="6" t="s">
        <v>44</v>
      </c>
      <c r="D60" s="5" t="s">
        <v>73</v>
      </c>
      <c r="E60" s="69">
        <v>9.9371615923835296E-2</v>
      </c>
      <c r="F60" s="69">
        <v>0.10585966357162969</v>
      </c>
      <c r="G60" s="69">
        <v>0.10613636459266988</v>
      </c>
      <c r="H60" s="69">
        <v>0.11646721099275748</v>
      </c>
      <c r="I60" s="69">
        <v>0.12140661986468222</v>
      </c>
      <c r="J60" s="69">
        <v>0.12240950611128246</v>
      </c>
      <c r="K60" s="69">
        <v>0.12403704586828837</v>
      </c>
      <c r="L60" s="69">
        <v>0.12570003038077937</v>
      </c>
      <c r="M60" s="69">
        <v>0.12754691094154594</v>
      </c>
      <c r="N60" s="69">
        <v>0.12929421949723074</v>
      </c>
      <c r="O60" s="69">
        <v>0.13016204712256332</v>
      </c>
      <c r="P60" s="69">
        <v>0.13173003807428399</v>
      </c>
      <c r="Q60" s="69">
        <v>0.13173003807428399</v>
      </c>
    </row>
    <row r="61" spans="1:17" hidden="1" x14ac:dyDescent="0.25">
      <c r="A61" s="6" t="s">
        <v>45</v>
      </c>
      <c r="D61" s="6" t="s">
        <v>74</v>
      </c>
      <c r="E61" s="69">
        <v>2.2471361244699842E-2</v>
      </c>
      <c r="F61" s="69">
        <v>2.314236611252616E-2</v>
      </c>
      <c r="G61" s="69">
        <v>2.2992738978289868E-2</v>
      </c>
      <c r="H61" s="69">
        <v>2.3449316246141366E-2</v>
      </c>
      <c r="I61" s="69">
        <v>2.3656051088370315E-2</v>
      </c>
      <c r="J61" s="69">
        <v>2.3782230458342539E-2</v>
      </c>
      <c r="K61" s="69">
        <v>2.4819141160689083E-2</v>
      </c>
      <c r="L61" s="69">
        <v>2.4663779652012243E-2</v>
      </c>
      <c r="M61" s="69">
        <v>2.492218620377936E-2</v>
      </c>
      <c r="N61" s="69">
        <v>2.5081280084233763E-2</v>
      </c>
      <c r="O61" s="69">
        <v>2.5234666286800825E-2</v>
      </c>
      <c r="P61" s="69">
        <v>2.5634255121599673E-2</v>
      </c>
      <c r="Q61" s="69">
        <v>2.5634255121599673E-2</v>
      </c>
    </row>
    <row r="62" spans="1:17" hidden="1" x14ac:dyDescent="0.25">
      <c r="A62" s="6" t="s">
        <v>46</v>
      </c>
      <c r="D62" s="6" t="s">
        <v>75</v>
      </c>
      <c r="E62" s="69">
        <v>4.7095916457163829E-2</v>
      </c>
      <c r="F62" s="69">
        <v>4.6823680005615063E-2</v>
      </c>
      <c r="G62" s="69">
        <v>5.0752455606885204E-2</v>
      </c>
      <c r="H62" s="69">
        <v>5.2539583062748231E-2</v>
      </c>
      <c r="I62" s="69">
        <v>5.2324222073919451E-2</v>
      </c>
      <c r="J62" s="69">
        <v>5.1818828074244823E-2</v>
      </c>
      <c r="K62" s="69">
        <v>5.2426700601309953E-2</v>
      </c>
      <c r="L62" s="69">
        <v>5.301147069716669E-2</v>
      </c>
      <c r="M62" s="69">
        <v>5.1727190502241817E-2</v>
      </c>
      <c r="N62" s="69">
        <v>5.1586030655230243E-2</v>
      </c>
      <c r="O62" s="69">
        <v>5.1210136808141675E-2</v>
      </c>
      <c r="P62" s="69">
        <v>5.1397559790957698E-2</v>
      </c>
      <c r="Q62" s="69">
        <v>5.1397559790957698E-2</v>
      </c>
    </row>
    <row r="63" spans="1:17" hidden="1" x14ac:dyDescent="0.25">
      <c r="A63" s="6" t="s">
        <v>48</v>
      </c>
      <c r="D63" s="6" t="s">
        <v>76</v>
      </c>
      <c r="E63" s="69">
        <v>1.9472785654597872E-2</v>
      </c>
      <c r="F63" s="69">
        <v>1.9719687774614893E-2</v>
      </c>
      <c r="G63" s="69">
        <v>2.1285879604938527E-2</v>
      </c>
      <c r="H63" s="69">
        <v>2.3139485900298747E-2</v>
      </c>
      <c r="I63" s="69">
        <v>2.3226945570141665E-2</v>
      </c>
      <c r="J63" s="69">
        <v>2.2774989770186094E-2</v>
      </c>
      <c r="K63" s="69">
        <v>2.2687605359957112E-2</v>
      </c>
      <c r="L63" s="69">
        <v>2.2813670336298102E-2</v>
      </c>
      <c r="M63" s="69">
        <v>2.2406243080150576E-2</v>
      </c>
      <c r="N63" s="69">
        <v>2.2622398788630892E-2</v>
      </c>
      <c r="O63" s="69">
        <v>2.2955197785982765E-2</v>
      </c>
      <c r="P63" s="69">
        <v>2.2584877834890237E-2</v>
      </c>
      <c r="Q63" s="69">
        <v>2.2584877834890237E-2</v>
      </c>
    </row>
    <row r="64" spans="1:17" hidden="1" x14ac:dyDescent="0.25">
      <c r="A64" s="6" t="s">
        <v>49</v>
      </c>
      <c r="D64" s="6" t="s">
        <v>77</v>
      </c>
      <c r="E64" s="69">
        <v>2.6488963361604948E-2</v>
      </c>
      <c r="F64" s="69">
        <v>2.6202114013734942E-2</v>
      </c>
      <c r="G64" s="69">
        <v>2.8150678668997856E-2</v>
      </c>
      <c r="H64" s="69">
        <v>3.0347637093686982E-2</v>
      </c>
      <c r="I64" s="69">
        <v>3.1394543250873867E-2</v>
      </c>
      <c r="J64" s="69">
        <v>3.1555248875374572E-2</v>
      </c>
      <c r="K64" s="69">
        <v>3.1491400871740578E-2</v>
      </c>
      <c r="L64" s="69">
        <v>3.2377365577769414E-2</v>
      </c>
      <c r="M64" s="69">
        <v>3.2814345011976186E-2</v>
      </c>
      <c r="N64" s="69">
        <v>3.3270052232429521E-2</v>
      </c>
      <c r="O64" s="69">
        <v>3.4524661921156163E-2</v>
      </c>
      <c r="P64" s="69">
        <v>3.5650389075924029E-2</v>
      </c>
      <c r="Q64" s="69">
        <v>3.5650389075924029E-2</v>
      </c>
    </row>
    <row r="65" spans="1:17" hidden="1" x14ac:dyDescent="0.25">
      <c r="A65" s="6" t="s">
        <v>51</v>
      </c>
      <c r="D65" s="6" t="s">
        <v>78</v>
      </c>
      <c r="E65" s="69">
        <v>2.6283685612512962E-2</v>
      </c>
      <c r="F65" s="69">
        <v>2.5641816461703791E-2</v>
      </c>
      <c r="G65" s="69">
        <v>2.4045208311681165E-2</v>
      </c>
      <c r="H65" s="69">
        <v>2.6110036976634068E-2</v>
      </c>
      <c r="I65" s="69">
        <v>2.6803698220950228E-2</v>
      </c>
      <c r="J65" s="69">
        <v>2.6687397762758375E-2</v>
      </c>
      <c r="K65" s="69">
        <v>2.7199593108805556E-2</v>
      </c>
      <c r="L65" s="69">
        <v>2.7165273171697035E-2</v>
      </c>
      <c r="M65" s="69">
        <v>2.775356414216892E-2</v>
      </c>
      <c r="N65" s="69">
        <v>2.7565116215315891E-2</v>
      </c>
      <c r="O65" s="69">
        <v>2.7686059480218954E-2</v>
      </c>
      <c r="P65" s="69">
        <v>2.8360022551375652E-2</v>
      </c>
      <c r="Q65" s="69">
        <v>2.8360022551375652E-2</v>
      </c>
    </row>
    <row r="66" spans="1:17" hidden="1" x14ac:dyDescent="0.25">
      <c r="D66" s="6" t="s">
        <v>105</v>
      </c>
      <c r="E66" s="69">
        <v>0.92698752127603934</v>
      </c>
      <c r="F66" s="69">
        <v>0.93725365866108867</v>
      </c>
      <c r="G66" s="69">
        <v>0.93827700146787141</v>
      </c>
      <c r="H66" s="69">
        <v>0.94739892120979685</v>
      </c>
      <c r="I66" s="69">
        <v>0.9478373325996019</v>
      </c>
      <c r="J66" s="69">
        <v>0.94812321961201862</v>
      </c>
      <c r="K66" s="69">
        <v>0.94835342440062242</v>
      </c>
      <c r="L66" s="69">
        <v>0.95023782357411979</v>
      </c>
      <c r="M66" s="69">
        <v>0.94665451600135631</v>
      </c>
      <c r="N66" s="69">
        <v>0.94822103221345744</v>
      </c>
      <c r="O66" s="69">
        <v>0.94434194937294769</v>
      </c>
      <c r="P66" s="69">
        <v>0.94578600507072985</v>
      </c>
      <c r="Q66" s="69">
        <v>0.94578600507072985</v>
      </c>
    </row>
    <row r="67" spans="1:17" hidden="1" x14ac:dyDescent="0.25">
      <c r="D67" s="6" t="s">
        <v>106</v>
      </c>
      <c r="E67" s="69">
        <v>6.895836536429073E-2</v>
      </c>
      <c r="F67" s="69">
        <v>6.0652341162953739E-2</v>
      </c>
      <c r="G67" s="69">
        <v>5.9824385155684785E-2</v>
      </c>
      <c r="H67" s="69">
        <v>5.2444113170485536E-2</v>
      </c>
      <c r="I67" s="69">
        <v>5.2089407649091896E-2</v>
      </c>
      <c r="J67" s="69">
        <v>5.1858105032059065E-2</v>
      </c>
      <c r="K67" s="69">
        <v>5.1671853234163539E-2</v>
      </c>
      <c r="L67" s="69">
        <v>5.0147242316444643E-2</v>
      </c>
      <c r="M67" s="69">
        <v>5.304638912345614E-2</v>
      </c>
      <c r="N67" s="69">
        <v>5.1778967786542632E-2</v>
      </c>
      <c r="O67" s="69">
        <v>5.5658050627052334E-2</v>
      </c>
      <c r="P67" s="69">
        <v>5.4213994929270239E-2</v>
      </c>
      <c r="Q67" s="69">
        <v>5.4213994929270239E-2</v>
      </c>
    </row>
    <row r="68" spans="1:17" hidden="1" x14ac:dyDescent="0.25">
      <c r="D68" s="6" t="s">
        <v>107</v>
      </c>
      <c r="E68" s="69">
        <v>1</v>
      </c>
      <c r="F68" s="69">
        <v>1</v>
      </c>
      <c r="G68" s="69">
        <v>1</v>
      </c>
      <c r="H68" s="69">
        <v>1</v>
      </c>
      <c r="I68" s="69">
        <v>1</v>
      </c>
      <c r="J68" s="69">
        <v>1</v>
      </c>
      <c r="K68" s="69">
        <v>1</v>
      </c>
      <c r="L68" s="69">
        <v>1</v>
      </c>
      <c r="M68" s="69">
        <v>1</v>
      </c>
      <c r="N68" s="69">
        <v>1</v>
      </c>
      <c r="O68" s="69">
        <v>1</v>
      </c>
      <c r="P68" s="69">
        <v>1</v>
      </c>
      <c r="Q68" s="69">
        <v>1</v>
      </c>
    </row>
    <row r="73" spans="1:17" x14ac:dyDescent="0.25">
      <c r="B73" s="21"/>
      <c r="C73" s="21"/>
      <c r="D73" s="22"/>
      <c r="E73" s="22"/>
      <c r="F73" s="22"/>
      <c r="G73" s="22"/>
      <c r="H73" s="22"/>
      <c r="I73" s="22"/>
    </row>
    <row r="74" spans="1:17" ht="9" customHeight="1" x14ac:dyDescent="0.25">
      <c r="B74" s="21"/>
      <c r="C74" s="21"/>
      <c r="D74" s="22"/>
      <c r="E74" s="22"/>
      <c r="F74" s="22"/>
      <c r="G74" s="22"/>
      <c r="H74" s="22"/>
      <c r="I74" s="22"/>
    </row>
    <row r="75" spans="1:17" x14ac:dyDescent="0.25">
      <c r="B75" s="163">
        <f>'[1].06 old'!A57:E57+1</f>
        <v>1</v>
      </c>
      <c r="C75" s="163"/>
      <c r="D75" s="163"/>
      <c r="E75" s="163"/>
      <c r="F75" s="163"/>
      <c r="G75" s="163"/>
      <c r="H75" s="163"/>
      <c r="I75" s="163"/>
      <c r="J75" s="40"/>
    </row>
  </sheetData>
  <mergeCells count="9">
    <mergeCell ref="C7:Q7"/>
    <mergeCell ref="C18:D18"/>
    <mergeCell ref="C38:D38"/>
    <mergeCell ref="C40:D40"/>
    <mergeCell ref="B75:I75"/>
    <mergeCell ref="C12:D12"/>
    <mergeCell ref="C8:I8"/>
    <mergeCell ref="D9:E9"/>
    <mergeCell ref="C10:D10"/>
  </mergeCells>
  <pageMargins left="0.7" right="0.7" top="0.75" bottom="0.75" header="0.3" footer="0.3"/>
  <pageSetup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V56"/>
  <sheetViews>
    <sheetView zoomScaleNormal="100" zoomScaleSheetLayoutView="85" workbookViewId="0">
      <selection activeCell="M3" sqref="M3"/>
    </sheetView>
  </sheetViews>
  <sheetFormatPr defaultRowHeight="15" x14ac:dyDescent="0.25"/>
  <cols>
    <col min="1" max="1" width="9.140625" style="6"/>
    <col min="2" max="2" width="7.7109375" style="5" customWidth="1"/>
    <col min="3" max="3" width="36.42578125" style="5" customWidth="1"/>
    <col min="4" max="7" width="14.7109375" style="6" hidden="1" customWidth="1"/>
    <col min="8" max="17" width="14.7109375" style="6" customWidth="1"/>
    <col min="18" max="21" width="12.85546875" style="6" hidden="1" customWidth="1"/>
    <col min="22" max="22" width="13.5703125" style="6" hidden="1" customWidth="1"/>
    <col min="23" max="23" width="0" style="6" hidden="1" customWidth="1"/>
    <col min="24" max="264" width="9.140625" style="6"/>
    <col min="265" max="265" width="7.7109375" style="6" customWidth="1"/>
    <col min="266" max="266" width="35.5703125" style="6" customWidth="1"/>
    <col min="267" max="267" width="12.140625" style="6" customWidth="1"/>
    <col min="268" max="268" width="11.7109375" style="6" customWidth="1"/>
    <col min="269" max="270" width="11.5703125" style="6" customWidth="1"/>
    <col min="271" max="271" width="12.5703125" style="6" customWidth="1"/>
    <col min="272" max="272" width="2.85546875" style="6" customWidth="1"/>
    <col min="273" max="273" width="10.42578125" style="6" customWidth="1"/>
    <col min="274" max="277" width="12.85546875" style="6" bestFit="1" customWidth="1"/>
    <col min="278" max="278" width="13.5703125" style="6" customWidth="1"/>
    <col min="279" max="520" width="9.140625" style="6"/>
    <col min="521" max="521" width="7.7109375" style="6" customWidth="1"/>
    <col min="522" max="522" width="35.5703125" style="6" customWidth="1"/>
    <col min="523" max="523" width="12.140625" style="6" customWidth="1"/>
    <col min="524" max="524" width="11.7109375" style="6" customWidth="1"/>
    <col min="525" max="526" width="11.5703125" style="6" customWidth="1"/>
    <col min="527" max="527" width="12.5703125" style="6" customWidth="1"/>
    <col min="528" max="528" width="2.85546875" style="6" customWidth="1"/>
    <col min="529" max="529" width="10.42578125" style="6" customWidth="1"/>
    <col min="530" max="533" width="12.85546875" style="6" bestFit="1" customWidth="1"/>
    <col min="534" max="534" width="13.5703125" style="6" customWidth="1"/>
    <col min="535" max="776" width="9.140625" style="6"/>
    <col min="777" max="777" width="7.7109375" style="6" customWidth="1"/>
    <col min="778" max="778" width="35.5703125" style="6" customWidth="1"/>
    <col min="779" max="779" width="12.140625" style="6" customWidth="1"/>
    <col min="780" max="780" width="11.7109375" style="6" customWidth="1"/>
    <col min="781" max="782" width="11.5703125" style="6" customWidth="1"/>
    <col min="783" max="783" width="12.5703125" style="6" customWidth="1"/>
    <col min="784" max="784" width="2.85546875" style="6" customWidth="1"/>
    <col min="785" max="785" width="10.42578125" style="6" customWidth="1"/>
    <col min="786" max="789" width="12.85546875" style="6" bestFit="1" customWidth="1"/>
    <col min="790" max="790" width="13.5703125" style="6" customWidth="1"/>
    <col min="791" max="1032" width="9.140625" style="6"/>
    <col min="1033" max="1033" width="7.7109375" style="6" customWidth="1"/>
    <col min="1034" max="1034" width="35.5703125" style="6" customWidth="1"/>
    <col min="1035" max="1035" width="12.140625" style="6" customWidth="1"/>
    <col min="1036" max="1036" width="11.7109375" style="6" customWidth="1"/>
    <col min="1037" max="1038" width="11.5703125" style="6" customWidth="1"/>
    <col min="1039" max="1039" width="12.5703125" style="6" customWidth="1"/>
    <col min="1040" max="1040" width="2.85546875" style="6" customWidth="1"/>
    <col min="1041" max="1041" width="10.42578125" style="6" customWidth="1"/>
    <col min="1042" max="1045" width="12.85546875" style="6" bestFit="1" customWidth="1"/>
    <col min="1046" max="1046" width="13.5703125" style="6" customWidth="1"/>
    <col min="1047" max="1288" width="9.140625" style="6"/>
    <col min="1289" max="1289" width="7.7109375" style="6" customWidth="1"/>
    <col min="1290" max="1290" width="35.5703125" style="6" customWidth="1"/>
    <col min="1291" max="1291" width="12.140625" style="6" customWidth="1"/>
    <col min="1292" max="1292" width="11.7109375" style="6" customWidth="1"/>
    <col min="1293" max="1294" width="11.5703125" style="6" customWidth="1"/>
    <col min="1295" max="1295" width="12.5703125" style="6" customWidth="1"/>
    <col min="1296" max="1296" width="2.85546875" style="6" customWidth="1"/>
    <col min="1297" max="1297" width="10.42578125" style="6" customWidth="1"/>
    <col min="1298" max="1301" width="12.85546875" style="6" bestFit="1" customWidth="1"/>
    <col min="1302" max="1302" width="13.5703125" style="6" customWidth="1"/>
    <col min="1303" max="1544" width="9.140625" style="6"/>
    <col min="1545" max="1545" width="7.7109375" style="6" customWidth="1"/>
    <col min="1546" max="1546" width="35.5703125" style="6" customWidth="1"/>
    <col min="1547" max="1547" width="12.140625" style="6" customWidth="1"/>
    <col min="1548" max="1548" width="11.7109375" style="6" customWidth="1"/>
    <col min="1549" max="1550" width="11.5703125" style="6" customWidth="1"/>
    <col min="1551" max="1551" width="12.5703125" style="6" customWidth="1"/>
    <col min="1552" max="1552" width="2.85546875" style="6" customWidth="1"/>
    <col min="1553" max="1553" width="10.42578125" style="6" customWidth="1"/>
    <col min="1554" max="1557" width="12.85546875" style="6" bestFit="1" customWidth="1"/>
    <col min="1558" max="1558" width="13.5703125" style="6" customWidth="1"/>
    <col min="1559" max="1800" width="9.140625" style="6"/>
    <col min="1801" max="1801" width="7.7109375" style="6" customWidth="1"/>
    <col min="1802" max="1802" width="35.5703125" style="6" customWidth="1"/>
    <col min="1803" max="1803" width="12.140625" style="6" customWidth="1"/>
    <col min="1804" max="1804" width="11.7109375" style="6" customWidth="1"/>
    <col min="1805" max="1806" width="11.5703125" style="6" customWidth="1"/>
    <col min="1807" max="1807" width="12.5703125" style="6" customWidth="1"/>
    <col min="1808" max="1808" width="2.85546875" style="6" customWidth="1"/>
    <col min="1809" max="1809" width="10.42578125" style="6" customWidth="1"/>
    <col min="1810" max="1813" width="12.85546875" style="6" bestFit="1" customWidth="1"/>
    <col min="1814" max="1814" width="13.5703125" style="6" customWidth="1"/>
    <col min="1815" max="2056" width="9.140625" style="6"/>
    <col min="2057" max="2057" width="7.7109375" style="6" customWidth="1"/>
    <col min="2058" max="2058" width="35.5703125" style="6" customWidth="1"/>
    <col min="2059" max="2059" width="12.140625" style="6" customWidth="1"/>
    <col min="2060" max="2060" width="11.7109375" style="6" customWidth="1"/>
    <col min="2061" max="2062" width="11.5703125" style="6" customWidth="1"/>
    <col min="2063" max="2063" width="12.5703125" style="6" customWidth="1"/>
    <col min="2064" max="2064" width="2.85546875" style="6" customWidth="1"/>
    <col min="2065" max="2065" width="10.42578125" style="6" customWidth="1"/>
    <col min="2066" max="2069" width="12.85546875" style="6" bestFit="1" customWidth="1"/>
    <col min="2070" max="2070" width="13.5703125" style="6" customWidth="1"/>
    <col min="2071" max="2312" width="9.140625" style="6"/>
    <col min="2313" max="2313" width="7.7109375" style="6" customWidth="1"/>
    <col min="2314" max="2314" width="35.5703125" style="6" customWidth="1"/>
    <col min="2315" max="2315" width="12.140625" style="6" customWidth="1"/>
    <col min="2316" max="2316" width="11.7109375" style="6" customWidth="1"/>
    <col min="2317" max="2318" width="11.5703125" style="6" customWidth="1"/>
    <col min="2319" max="2319" width="12.5703125" style="6" customWidth="1"/>
    <col min="2320" max="2320" width="2.85546875" style="6" customWidth="1"/>
    <col min="2321" max="2321" width="10.42578125" style="6" customWidth="1"/>
    <col min="2322" max="2325" width="12.85546875" style="6" bestFit="1" customWidth="1"/>
    <col min="2326" max="2326" width="13.5703125" style="6" customWidth="1"/>
    <col min="2327" max="2568" width="9.140625" style="6"/>
    <col min="2569" max="2569" width="7.7109375" style="6" customWidth="1"/>
    <col min="2570" max="2570" width="35.5703125" style="6" customWidth="1"/>
    <col min="2571" max="2571" width="12.140625" style="6" customWidth="1"/>
    <col min="2572" max="2572" width="11.7109375" style="6" customWidth="1"/>
    <col min="2573" max="2574" width="11.5703125" style="6" customWidth="1"/>
    <col min="2575" max="2575" width="12.5703125" style="6" customWidth="1"/>
    <col min="2576" max="2576" width="2.85546875" style="6" customWidth="1"/>
    <col min="2577" max="2577" width="10.42578125" style="6" customWidth="1"/>
    <col min="2578" max="2581" width="12.85546875" style="6" bestFit="1" customWidth="1"/>
    <col min="2582" max="2582" width="13.5703125" style="6" customWidth="1"/>
    <col min="2583" max="2824" width="9.140625" style="6"/>
    <col min="2825" max="2825" width="7.7109375" style="6" customWidth="1"/>
    <col min="2826" max="2826" width="35.5703125" style="6" customWidth="1"/>
    <col min="2827" max="2827" width="12.140625" style="6" customWidth="1"/>
    <col min="2828" max="2828" width="11.7109375" style="6" customWidth="1"/>
    <col min="2829" max="2830" width="11.5703125" style="6" customWidth="1"/>
    <col min="2831" max="2831" width="12.5703125" style="6" customWidth="1"/>
    <col min="2832" max="2832" width="2.85546875" style="6" customWidth="1"/>
    <col min="2833" max="2833" width="10.42578125" style="6" customWidth="1"/>
    <col min="2834" max="2837" width="12.85546875" style="6" bestFit="1" customWidth="1"/>
    <col min="2838" max="2838" width="13.5703125" style="6" customWidth="1"/>
    <col min="2839" max="3080" width="9.140625" style="6"/>
    <col min="3081" max="3081" width="7.7109375" style="6" customWidth="1"/>
    <col min="3082" max="3082" width="35.5703125" style="6" customWidth="1"/>
    <col min="3083" max="3083" width="12.140625" style="6" customWidth="1"/>
    <col min="3084" max="3084" width="11.7109375" style="6" customWidth="1"/>
    <col min="3085" max="3086" width="11.5703125" style="6" customWidth="1"/>
    <col min="3087" max="3087" width="12.5703125" style="6" customWidth="1"/>
    <col min="3088" max="3088" width="2.85546875" style="6" customWidth="1"/>
    <col min="3089" max="3089" width="10.42578125" style="6" customWidth="1"/>
    <col min="3090" max="3093" width="12.85546875" style="6" bestFit="1" customWidth="1"/>
    <col min="3094" max="3094" width="13.5703125" style="6" customWidth="1"/>
    <col min="3095" max="3336" width="9.140625" style="6"/>
    <col min="3337" max="3337" width="7.7109375" style="6" customWidth="1"/>
    <col min="3338" max="3338" width="35.5703125" style="6" customWidth="1"/>
    <col min="3339" max="3339" width="12.140625" style="6" customWidth="1"/>
    <col min="3340" max="3340" width="11.7109375" style="6" customWidth="1"/>
    <col min="3341" max="3342" width="11.5703125" style="6" customWidth="1"/>
    <col min="3343" max="3343" width="12.5703125" style="6" customWidth="1"/>
    <col min="3344" max="3344" width="2.85546875" style="6" customWidth="1"/>
    <col min="3345" max="3345" width="10.42578125" style="6" customWidth="1"/>
    <col min="3346" max="3349" width="12.85546875" style="6" bestFit="1" customWidth="1"/>
    <col min="3350" max="3350" width="13.5703125" style="6" customWidth="1"/>
    <col min="3351" max="3592" width="9.140625" style="6"/>
    <col min="3593" max="3593" width="7.7109375" style="6" customWidth="1"/>
    <col min="3594" max="3594" width="35.5703125" style="6" customWidth="1"/>
    <col min="3595" max="3595" width="12.140625" style="6" customWidth="1"/>
    <col min="3596" max="3596" width="11.7109375" style="6" customWidth="1"/>
    <col min="3597" max="3598" width="11.5703125" style="6" customWidth="1"/>
    <col min="3599" max="3599" width="12.5703125" style="6" customWidth="1"/>
    <col min="3600" max="3600" width="2.85546875" style="6" customWidth="1"/>
    <col min="3601" max="3601" width="10.42578125" style="6" customWidth="1"/>
    <col min="3602" max="3605" width="12.85546875" style="6" bestFit="1" customWidth="1"/>
    <col min="3606" max="3606" width="13.5703125" style="6" customWidth="1"/>
    <col min="3607" max="3848" width="9.140625" style="6"/>
    <col min="3849" max="3849" width="7.7109375" style="6" customWidth="1"/>
    <col min="3850" max="3850" width="35.5703125" style="6" customWidth="1"/>
    <col min="3851" max="3851" width="12.140625" style="6" customWidth="1"/>
    <col min="3852" max="3852" width="11.7109375" style="6" customWidth="1"/>
    <col min="3853" max="3854" width="11.5703125" style="6" customWidth="1"/>
    <col min="3855" max="3855" width="12.5703125" style="6" customWidth="1"/>
    <col min="3856" max="3856" width="2.85546875" style="6" customWidth="1"/>
    <col min="3857" max="3857" width="10.42578125" style="6" customWidth="1"/>
    <col min="3858" max="3861" width="12.85546875" style="6" bestFit="1" customWidth="1"/>
    <col min="3862" max="3862" width="13.5703125" style="6" customWidth="1"/>
    <col min="3863" max="4104" width="9.140625" style="6"/>
    <col min="4105" max="4105" width="7.7109375" style="6" customWidth="1"/>
    <col min="4106" max="4106" width="35.5703125" style="6" customWidth="1"/>
    <col min="4107" max="4107" width="12.140625" style="6" customWidth="1"/>
    <col min="4108" max="4108" width="11.7109375" style="6" customWidth="1"/>
    <col min="4109" max="4110" width="11.5703125" style="6" customWidth="1"/>
    <col min="4111" max="4111" width="12.5703125" style="6" customWidth="1"/>
    <col min="4112" max="4112" width="2.85546875" style="6" customWidth="1"/>
    <col min="4113" max="4113" width="10.42578125" style="6" customWidth="1"/>
    <col min="4114" max="4117" width="12.85546875" style="6" bestFit="1" customWidth="1"/>
    <col min="4118" max="4118" width="13.5703125" style="6" customWidth="1"/>
    <col min="4119" max="4360" width="9.140625" style="6"/>
    <col min="4361" max="4361" width="7.7109375" style="6" customWidth="1"/>
    <col min="4362" max="4362" width="35.5703125" style="6" customWidth="1"/>
    <col min="4363" max="4363" width="12.140625" style="6" customWidth="1"/>
    <col min="4364" max="4364" width="11.7109375" style="6" customWidth="1"/>
    <col min="4365" max="4366" width="11.5703125" style="6" customWidth="1"/>
    <col min="4367" max="4367" width="12.5703125" style="6" customWidth="1"/>
    <col min="4368" max="4368" width="2.85546875" style="6" customWidth="1"/>
    <col min="4369" max="4369" width="10.42578125" style="6" customWidth="1"/>
    <col min="4370" max="4373" width="12.85546875" style="6" bestFit="1" customWidth="1"/>
    <col min="4374" max="4374" width="13.5703125" style="6" customWidth="1"/>
    <col min="4375" max="4616" width="9.140625" style="6"/>
    <col min="4617" max="4617" width="7.7109375" style="6" customWidth="1"/>
    <col min="4618" max="4618" width="35.5703125" style="6" customWidth="1"/>
    <col min="4619" max="4619" width="12.140625" style="6" customWidth="1"/>
    <col min="4620" max="4620" width="11.7109375" style="6" customWidth="1"/>
    <col min="4621" max="4622" width="11.5703125" style="6" customWidth="1"/>
    <col min="4623" max="4623" width="12.5703125" style="6" customWidth="1"/>
    <col min="4624" max="4624" width="2.85546875" style="6" customWidth="1"/>
    <col min="4625" max="4625" width="10.42578125" style="6" customWidth="1"/>
    <col min="4626" max="4629" width="12.85546875" style="6" bestFit="1" customWidth="1"/>
    <col min="4630" max="4630" width="13.5703125" style="6" customWidth="1"/>
    <col min="4631" max="4872" width="9.140625" style="6"/>
    <col min="4873" max="4873" width="7.7109375" style="6" customWidth="1"/>
    <col min="4874" max="4874" width="35.5703125" style="6" customWidth="1"/>
    <col min="4875" max="4875" width="12.140625" style="6" customWidth="1"/>
    <col min="4876" max="4876" width="11.7109375" style="6" customWidth="1"/>
    <col min="4877" max="4878" width="11.5703125" style="6" customWidth="1"/>
    <col min="4879" max="4879" width="12.5703125" style="6" customWidth="1"/>
    <col min="4880" max="4880" width="2.85546875" style="6" customWidth="1"/>
    <col min="4881" max="4881" width="10.42578125" style="6" customWidth="1"/>
    <col min="4882" max="4885" width="12.85546875" style="6" bestFit="1" customWidth="1"/>
    <col min="4886" max="4886" width="13.5703125" style="6" customWidth="1"/>
    <col min="4887" max="5128" width="9.140625" style="6"/>
    <col min="5129" max="5129" width="7.7109375" style="6" customWidth="1"/>
    <col min="5130" max="5130" width="35.5703125" style="6" customWidth="1"/>
    <col min="5131" max="5131" width="12.140625" style="6" customWidth="1"/>
    <col min="5132" max="5132" width="11.7109375" style="6" customWidth="1"/>
    <col min="5133" max="5134" width="11.5703125" style="6" customWidth="1"/>
    <col min="5135" max="5135" width="12.5703125" style="6" customWidth="1"/>
    <col min="5136" max="5136" width="2.85546875" style="6" customWidth="1"/>
    <col min="5137" max="5137" width="10.42578125" style="6" customWidth="1"/>
    <col min="5138" max="5141" width="12.85546875" style="6" bestFit="1" customWidth="1"/>
    <col min="5142" max="5142" width="13.5703125" style="6" customWidth="1"/>
    <col min="5143" max="5384" width="9.140625" style="6"/>
    <col min="5385" max="5385" width="7.7109375" style="6" customWidth="1"/>
    <col min="5386" max="5386" width="35.5703125" style="6" customWidth="1"/>
    <col min="5387" max="5387" width="12.140625" style="6" customWidth="1"/>
    <col min="5388" max="5388" width="11.7109375" style="6" customWidth="1"/>
    <col min="5389" max="5390" width="11.5703125" style="6" customWidth="1"/>
    <col min="5391" max="5391" width="12.5703125" style="6" customWidth="1"/>
    <col min="5392" max="5392" width="2.85546875" style="6" customWidth="1"/>
    <col min="5393" max="5393" width="10.42578125" style="6" customWidth="1"/>
    <col min="5394" max="5397" width="12.85546875" style="6" bestFit="1" customWidth="1"/>
    <col min="5398" max="5398" width="13.5703125" style="6" customWidth="1"/>
    <col min="5399" max="5640" width="9.140625" style="6"/>
    <col min="5641" max="5641" width="7.7109375" style="6" customWidth="1"/>
    <col min="5642" max="5642" width="35.5703125" style="6" customWidth="1"/>
    <col min="5643" max="5643" width="12.140625" style="6" customWidth="1"/>
    <col min="5644" max="5644" width="11.7109375" style="6" customWidth="1"/>
    <col min="5645" max="5646" width="11.5703125" style="6" customWidth="1"/>
    <col min="5647" max="5647" width="12.5703125" style="6" customWidth="1"/>
    <col min="5648" max="5648" width="2.85546875" style="6" customWidth="1"/>
    <col min="5649" max="5649" width="10.42578125" style="6" customWidth="1"/>
    <col min="5650" max="5653" width="12.85546875" style="6" bestFit="1" customWidth="1"/>
    <col min="5654" max="5654" width="13.5703125" style="6" customWidth="1"/>
    <col min="5655" max="5896" width="9.140625" style="6"/>
    <col min="5897" max="5897" width="7.7109375" style="6" customWidth="1"/>
    <col min="5898" max="5898" width="35.5703125" style="6" customWidth="1"/>
    <col min="5899" max="5899" width="12.140625" style="6" customWidth="1"/>
    <col min="5900" max="5900" width="11.7109375" style="6" customWidth="1"/>
    <col min="5901" max="5902" width="11.5703125" style="6" customWidth="1"/>
    <col min="5903" max="5903" width="12.5703125" style="6" customWidth="1"/>
    <col min="5904" max="5904" width="2.85546875" style="6" customWidth="1"/>
    <col min="5905" max="5905" width="10.42578125" style="6" customWidth="1"/>
    <col min="5906" max="5909" width="12.85546875" style="6" bestFit="1" customWidth="1"/>
    <col min="5910" max="5910" width="13.5703125" style="6" customWidth="1"/>
    <col min="5911" max="6152" width="9.140625" style="6"/>
    <col min="6153" max="6153" width="7.7109375" style="6" customWidth="1"/>
    <col min="6154" max="6154" width="35.5703125" style="6" customWidth="1"/>
    <col min="6155" max="6155" width="12.140625" style="6" customWidth="1"/>
    <col min="6156" max="6156" width="11.7109375" style="6" customWidth="1"/>
    <col min="6157" max="6158" width="11.5703125" style="6" customWidth="1"/>
    <col min="6159" max="6159" width="12.5703125" style="6" customWidth="1"/>
    <col min="6160" max="6160" width="2.85546875" style="6" customWidth="1"/>
    <col min="6161" max="6161" width="10.42578125" style="6" customWidth="1"/>
    <col min="6162" max="6165" width="12.85546875" style="6" bestFit="1" customWidth="1"/>
    <col min="6166" max="6166" width="13.5703125" style="6" customWidth="1"/>
    <col min="6167" max="6408" width="9.140625" style="6"/>
    <col min="6409" max="6409" width="7.7109375" style="6" customWidth="1"/>
    <col min="6410" max="6410" width="35.5703125" style="6" customWidth="1"/>
    <col min="6411" max="6411" width="12.140625" style="6" customWidth="1"/>
    <col min="6412" max="6412" width="11.7109375" style="6" customWidth="1"/>
    <col min="6413" max="6414" width="11.5703125" style="6" customWidth="1"/>
    <col min="6415" max="6415" width="12.5703125" style="6" customWidth="1"/>
    <col min="6416" max="6416" width="2.85546875" style="6" customWidth="1"/>
    <col min="6417" max="6417" width="10.42578125" style="6" customWidth="1"/>
    <col min="6418" max="6421" width="12.85546875" style="6" bestFit="1" customWidth="1"/>
    <col min="6422" max="6422" width="13.5703125" style="6" customWidth="1"/>
    <col min="6423" max="6664" width="9.140625" style="6"/>
    <col min="6665" max="6665" width="7.7109375" style="6" customWidth="1"/>
    <col min="6666" max="6666" width="35.5703125" style="6" customWidth="1"/>
    <col min="6667" max="6667" width="12.140625" style="6" customWidth="1"/>
    <col min="6668" max="6668" width="11.7109375" style="6" customWidth="1"/>
    <col min="6669" max="6670" width="11.5703125" style="6" customWidth="1"/>
    <col min="6671" max="6671" width="12.5703125" style="6" customWidth="1"/>
    <col min="6672" max="6672" width="2.85546875" style="6" customWidth="1"/>
    <col min="6673" max="6673" width="10.42578125" style="6" customWidth="1"/>
    <col min="6674" max="6677" width="12.85546875" style="6" bestFit="1" customWidth="1"/>
    <col min="6678" max="6678" width="13.5703125" style="6" customWidth="1"/>
    <col min="6679" max="6920" width="9.140625" style="6"/>
    <col min="6921" max="6921" width="7.7109375" style="6" customWidth="1"/>
    <col min="6922" max="6922" width="35.5703125" style="6" customWidth="1"/>
    <col min="6923" max="6923" width="12.140625" style="6" customWidth="1"/>
    <col min="6924" max="6924" width="11.7109375" style="6" customWidth="1"/>
    <col min="6925" max="6926" width="11.5703125" style="6" customWidth="1"/>
    <col min="6927" max="6927" width="12.5703125" style="6" customWidth="1"/>
    <col min="6928" max="6928" width="2.85546875" style="6" customWidth="1"/>
    <col min="6929" max="6929" width="10.42578125" style="6" customWidth="1"/>
    <col min="6930" max="6933" width="12.85546875" style="6" bestFit="1" customWidth="1"/>
    <col min="6934" max="6934" width="13.5703125" style="6" customWidth="1"/>
    <col min="6935" max="7176" width="9.140625" style="6"/>
    <col min="7177" max="7177" width="7.7109375" style="6" customWidth="1"/>
    <col min="7178" max="7178" width="35.5703125" style="6" customWidth="1"/>
    <col min="7179" max="7179" width="12.140625" style="6" customWidth="1"/>
    <col min="7180" max="7180" width="11.7109375" style="6" customWidth="1"/>
    <col min="7181" max="7182" width="11.5703125" style="6" customWidth="1"/>
    <col min="7183" max="7183" width="12.5703125" style="6" customWidth="1"/>
    <col min="7184" max="7184" width="2.85546875" style="6" customWidth="1"/>
    <col min="7185" max="7185" width="10.42578125" style="6" customWidth="1"/>
    <col min="7186" max="7189" width="12.85546875" style="6" bestFit="1" customWidth="1"/>
    <col min="7190" max="7190" width="13.5703125" style="6" customWidth="1"/>
    <col min="7191" max="7432" width="9.140625" style="6"/>
    <col min="7433" max="7433" width="7.7109375" style="6" customWidth="1"/>
    <col min="7434" max="7434" width="35.5703125" style="6" customWidth="1"/>
    <col min="7435" max="7435" width="12.140625" style="6" customWidth="1"/>
    <col min="7436" max="7436" width="11.7109375" style="6" customWidth="1"/>
    <col min="7437" max="7438" width="11.5703125" style="6" customWidth="1"/>
    <col min="7439" max="7439" width="12.5703125" style="6" customWidth="1"/>
    <col min="7440" max="7440" width="2.85546875" style="6" customWidth="1"/>
    <col min="7441" max="7441" width="10.42578125" style="6" customWidth="1"/>
    <col min="7442" max="7445" width="12.85546875" style="6" bestFit="1" customWidth="1"/>
    <col min="7446" max="7446" width="13.5703125" style="6" customWidth="1"/>
    <col min="7447" max="7688" width="9.140625" style="6"/>
    <col min="7689" max="7689" width="7.7109375" style="6" customWidth="1"/>
    <col min="7690" max="7690" width="35.5703125" style="6" customWidth="1"/>
    <col min="7691" max="7691" width="12.140625" style="6" customWidth="1"/>
    <col min="7692" max="7692" width="11.7109375" style="6" customWidth="1"/>
    <col min="7693" max="7694" width="11.5703125" style="6" customWidth="1"/>
    <col min="7695" max="7695" width="12.5703125" style="6" customWidth="1"/>
    <col min="7696" max="7696" width="2.85546875" style="6" customWidth="1"/>
    <col min="7697" max="7697" width="10.42578125" style="6" customWidth="1"/>
    <col min="7698" max="7701" width="12.85546875" style="6" bestFit="1" customWidth="1"/>
    <col min="7702" max="7702" width="13.5703125" style="6" customWidth="1"/>
    <col min="7703" max="7944" width="9.140625" style="6"/>
    <col min="7945" max="7945" width="7.7109375" style="6" customWidth="1"/>
    <col min="7946" max="7946" width="35.5703125" style="6" customWidth="1"/>
    <col min="7947" max="7947" width="12.140625" style="6" customWidth="1"/>
    <col min="7948" max="7948" width="11.7109375" style="6" customWidth="1"/>
    <col min="7949" max="7950" width="11.5703125" style="6" customWidth="1"/>
    <col min="7951" max="7951" width="12.5703125" style="6" customWidth="1"/>
    <col min="7952" max="7952" width="2.85546875" style="6" customWidth="1"/>
    <col min="7953" max="7953" width="10.42578125" style="6" customWidth="1"/>
    <col min="7954" max="7957" width="12.85546875" style="6" bestFit="1" customWidth="1"/>
    <col min="7958" max="7958" width="13.5703125" style="6" customWidth="1"/>
    <col min="7959" max="8200" width="9.140625" style="6"/>
    <col min="8201" max="8201" width="7.7109375" style="6" customWidth="1"/>
    <col min="8202" max="8202" width="35.5703125" style="6" customWidth="1"/>
    <col min="8203" max="8203" width="12.140625" style="6" customWidth="1"/>
    <col min="8204" max="8204" width="11.7109375" style="6" customWidth="1"/>
    <col min="8205" max="8206" width="11.5703125" style="6" customWidth="1"/>
    <col min="8207" max="8207" width="12.5703125" style="6" customWidth="1"/>
    <col min="8208" max="8208" width="2.85546875" style="6" customWidth="1"/>
    <col min="8209" max="8209" width="10.42578125" style="6" customWidth="1"/>
    <col min="8210" max="8213" width="12.85546875" style="6" bestFit="1" customWidth="1"/>
    <col min="8214" max="8214" width="13.5703125" style="6" customWidth="1"/>
    <col min="8215" max="8456" width="9.140625" style="6"/>
    <col min="8457" max="8457" width="7.7109375" style="6" customWidth="1"/>
    <col min="8458" max="8458" width="35.5703125" style="6" customWidth="1"/>
    <col min="8459" max="8459" width="12.140625" style="6" customWidth="1"/>
    <col min="8460" max="8460" width="11.7109375" style="6" customWidth="1"/>
    <col min="8461" max="8462" width="11.5703125" style="6" customWidth="1"/>
    <col min="8463" max="8463" width="12.5703125" style="6" customWidth="1"/>
    <col min="8464" max="8464" width="2.85546875" style="6" customWidth="1"/>
    <col min="8465" max="8465" width="10.42578125" style="6" customWidth="1"/>
    <col min="8466" max="8469" width="12.85546875" style="6" bestFit="1" customWidth="1"/>
    <col min="8470" max="8470" width="13.5703125" style="6" customWidth="1"/>
    <col min="8471" max="8712" width="9.140625" style="6"/>
    <col min="8713" max="8713" width="7.7109375" style="6" customWidth="1"/>
    <col min="8714" max="8714" width="35.5703125" style="6" customWidth="1"/>
    <col min="8715" max="8715" width="12.140625" style="6" customWidth="1"/>
    <col min="8716" max="8716" width="11.7109375" style="6" customWidth="1"/>
    <col min="8717" max="8718" width="11.5703125" style="6" customWidth="1"/>
    <col min="8719" max="8719" width="12.5703125" style="6" customWidth="1"/>
    <col min="8720" max="8720" width="2.85546875" style="6" customWidth="1"/>
    <col min="8721" max="8721" width="10.42578125" style="6" customWidth="1"/>
    <col min="8722" max="8725" width="12.85546875" style="6" bestFit="1" customWidth="1"/>
    <col min="8726" max="8726" width="13.5703125" style="6" customWidth="1"/>
    <col min="8727" max="8968" width="9.140625" style="6"/>
    <col min="8969" max="8969" width="7.7109375" style="6" customWidth="1"/>
    <col min="8970" max="8970" width="35.5703125" style="6" customWidth="1"/>
    <col min="8971" max="8971" width="12.140625" style="6" customWidth="1"/>
    <col min="8972" max="8972" width="11.7109375" style="6" customWidth="1"/>
    <col min="8973" max="8974" width="11.5703125" style="6" customWidth="1"/>
    <col min="8975" max="8975" width="12.5703125" style="6" customWidth="1"/>
    <col min="8976" max="8976" width="2.85546875" style="6" customWidth="1"/>
    <col min="8977" max="8977" width="10.42578125" style="6" customWidth="1"/>
    <col min="8978" max="8981" width="12.85546875" style="6" bestFit="1" customWidth="1"/>
    <col min="8982" max="8982" width="13.5703125" style="6" customWidth="1"/>
    <col min="8983" max="9224" width="9.140625" style="6"/>
    <col min="9225" max="9225" width="7.7109375" style="6" customWidth="1"/>
    <col min="9226" max="9226" width="35.5703125" style="6" customWidth="1"/>
    <col min="9227" max="9227" width="12.140625" style="6" customWidth="1"/>
    <col min="9228" max="9228" width="11.7109375" style="6" customWidth="1"/>
    <col min="9229" max="9230" width="11.5703125" style="6" customWidth="1"/>
    <col min="9231" max="9231" width="12.5703125" style="6" customWidth="1"/>
    <col min="9232" max="9232" width="2.85546875" style="6" customWidth="1"/>
    <col min="9233" max="9233" width="10.42578125" style="6" customWidth="1"/>
    <col min="9234" max="9237" width="12.85546875" style="6" bestFit="1" customWidth="1"/>
    <col min="9238" max="9238" width="13.5703125" style="6" customWidth="1"/>
    <col min="9239" max="9480" width="9.140625" style="6"/>
    <col min="9481" max="9481" width="7.7109375" style="6" customWidth="1"/>
    <col min="9482" max="9482" width="35.5703125" style="6" customWidth="1"/>
    <col min="9483" max="9483" width="12.140625" style="6" customWidth="1"/>
    <col min="9484" max="9484" width="11.7109375" style="6" customWidth="1"/>
    <col min="9485" max="9486" width="11.5703125" style="6" customWidth="1"/>
    <col min="9487" max="9487" width="12.5703125" style="6" customWidth="1"/>
    <col min="9488" max="9488" width="2.85546875" style="6" customWidth="1"/>
    <col min="9489" max="9489" width="10.42578125" style="6" customWidth="1"/>
    <col min="9490" max="9493" width="12.85546875" style="6" bestFit="1" customWidth="1"/>
    <col min="9494" max="9494" width="13.5703125" style="6" customWidth="1"/>
    <col min="9495" max="9736" width="9.140625" style="6"/>
    <col min="9737" max="9737" width="7.7109375" style="6" customWidth="1"/>
    <col min="9738" max="9738" width="35.5703125" style="6" customWidth="1"/>
    <col min="9739" max="9739" width="12.140625" style="6" customWidth="1"/>
    <col min="9740" max="9740" width="11.7109375" style="6" customWidth="1"/>
    <col min="9741" max="9742" width="11.5703125" style="6" customWidth="1"/>
    <col min="9743" max="9743" width="12.5703125" style="6" customWidth="1"/>
    <col min="9744" max="9744" width="2.85546875" style="6" customWidth="1"/>
    <col min="9745" max="9745" width="10.42578125" style="6" customWidth="1"/>
    <col min="9746" max="9749" width="12.85546875" style="6" bestFit="1" customWidth="1"/>
    <col min="9750" max="9750" width="13.5703125" style="6" customWidth="1"/>
    <col min="9751" max="9992" width="9.140625" style="6"/>
    <col min="9993" max="9993" width="7.7109375" style="6" customWidth="1"/>
    <col min="9994" max="9994" width="35.5703125" style="6" customWidth="1"/>
    <col min="9995" max="9995" width="12.140625" style="6" customWidth="1"/>
    <col min="9996" max="9996" width="11.7109375" style="6" customWidth="1"/>
    <col min="9997" max="9998" width="11.5703125" style="6" customWidth="1"/>
    <col min="9999" max="9999" width="12.5703125" style="6" customWidth="1"/>
    <col min="10000" max="10000" width="2.85546875" style="6" customWidth="1"/>
    <col min="10001" max="10001" width="10.42578125" style="6" customWidth="1"/>
    <col min="10002" max="10005" width="12.85546875" style="6" bestFit="1" customWidth="1"/>
    <col min="10006" max="10006" width="13.5703125" style="6" customWidth="1"/>
    <col min="10007" max="10248" width="9.140625" style="6"/>
    <col min="10249" max="10249" width="7.7109375" style="6" customWidth="1"/>
    <col min="10250" max="10250" width="35.5703125" style="6" customWidth="1"/>
    <col min="10251" max="10251" width="12.140625" style="6" customWidth="1"/>
    <col min="10252" max="10252" width="11.7109375" style="6" customWidth="1"/>
    <col min="10253" max="10254" width="11.5703125" style="6" customWidth="1"/>
    <col min="10255" max="10255" width="12.5703125" style="6" customWidth="1"/>
    <col min="10256" max="10256" width="2.85546875" style="6" customWidth="1"/>
    <col min="10257" max="10257" width="10.42578125" style="6" customWidth="1"/>
    <col min="10258" max="10261" width="12.85546875" style="6" bestFit="1" customWidth="1"/>
    <col min="10262" max="10262" width="13.5703125" style="6" customWidth="1"/>
    <col min="10263" max="10504" width="9.140625" style="6"/>
    <col min="10505" max="10505" width="7.7109375" style="6" customWidth="1"/>
    <col min="10506" max="10506" width="35.5703125" style="6" customWidth="1"/>
    <col min="10507" max="10507" width="12.140625" style="6" customWidth="1"/>
    <col min="10508" max="10508" width="11.7109375" style="6" customWidth="1"/>
    <col min="10509" max="10510" width="11.5703125" style="6" customWidth="1"/>
    <col min="10511" max="10511" width="12.5703125" style="6" customWidth="1"/>
    <col min="10512" max="10512" width="2.85546875" style="6" customWidth="1"/>
    <col min="10513" max="10513" width="10.42578125" style="6" customWidth="1"/>
    <col min="10514" max="10517" width="12.85546875" style="6" bestFit="1" customWidth="1"/>
    <col min="10518" max="10518" width="13.5703125" style="6" customWidth="1"/>
    <col min="10519" max="10760" width="9.140625" style="6"/>
    <col min="10761" max="10761" width="7.7109375" style="6" customWidth="1"/>
    <col min="10762" max="10762" width="35.5703125" style="6" customWidth="1"/>
    <col min="10763" max="10763" width="12.140625" style="6" customWidth="1"/>
    <col min="10764" max="10764" width="11.7109375" style="6" customWidth="1"/>
    <col min="10765" max="10766" width="11.5703125" style="6" customWidth="1"/>
    <col min="10767" max="10767" width="12.5703125" style="6" customWidth="1"/>
    <col min="10768" max="10768" width="2.85546875" style="6" customWidth="1"/>
    <col min="10769" max="10769" width="10.42578125" style="6" customWidth="1"/>
    <col min="10770" max="10773" width="12.85546875" style="6" bestFit="1" customWidth="1"/>
    <col min="10774" max="10774" width="13.5703125" style="6" customWidth="1"/>
    <col min="10775" max="11016" width="9.140625" style="6"/>
    <col min="11017" max="11017" width="7.7109375" style="6" customWidth="1"/>
    <col min="11018" max="11018" width="35.5703125" style="6" customWidth="1"/>
    <col min="11019" max="11019" width="12.140625" style="6" customWidth="1"/>
    <col min="11020" max="11020" width="11.7109375" style="6" customWidth="1"/>
    <col min="11021" max="11022" width="11.5703125" style="6" customWidth="1"/>
    <col min="11023" max="11023" width="12.5703125" style="6" customWidth="1"/>
    <col min="11024" max="11024" width="2.85546875" style="6" customWidth="1"/>
    <col min="11025" max="11025" width="10.42578125" style="6" customWidth="1"/>
    <col min="11026" max="11029" width="12.85546875" style="6" bestFit="1" customWidth="1"/>
    <col min="11030" max="11030" width="13.5703125" style="6" customWidth="1"/>
    <col min="11031" max="11272" width="9.140625" style="6"/>
    <col min="11273" max="11273" width="7.7109375" style="6" customWidth="1"/>
    <col min="11274" max="11274" width="35.5703125" style="6" customWidth="1"/>
    <col min="11275" max="11275" width="12.140625" style="6" customWidth="1"/>
    <col min="11276" max="11276" width="11.7109375" style="6" customWidth="1"/>
    <col min="11277" max="11278" width="11.5703125" style="6" customWidth="1"/>
    <col min="11279" max="11279" width="12.5703125" style="6" customWidth="1"/>
    <col min="11280" max="11280" width="2.85546875" style="6" customWidth="1"/>
    <col min="11281" max="11281" width="10.42578125" style="6" customWidth="1"/>
    <col min="11282" max="11285" width="12.85546875" style="6" bestFit="1" customWidth="1"/>
    <col min="11286" max="11286" width="13.5703125" style="6" customWidth="1"/>
    <col min="11287" max="11528" width="9.140625" style="6"/>
    <col min="11529" max="11529" width="7.7109375" style="6" customWidth="1"/>
    <col min="11530" max="11530" width="35.5703125" style="6" customWidth="1"/>
    <col min="11531" max="11531" width="12.140625" style="6" customWidth="1"/>
    <col min="11532" max="11532" width="11.7109375" style="6" customWidth="1"/>
    <col min="11533" max="11534" width="11.5703125" style="6" customWidth="1"/>
    <col min="11535" max="11535" width="12.5703125" style="6" customWidth="1"/>
    <col min="11536" max="11536" width="2.85546875" style="6" customWidth="1"/>
    <col min="11537" max="11537" width="10.42578125" style="6" customWidth="1"/>
    <col min="11538" max="11541" width="12.85546875" style="6" bestFit="1" customWidth="1"/>
    <col min="11542" max="11542" width="13.5703125" style="6" customWidth="1"/>
    <col min="11543" max="11784" width="9.140625" style="6"/>
    <col min="11785" max="11785" width="7.7109375" style="6" customWidth="1"/>
    <col min="11786" max="11786" width="35.5703125" style="6" customWidth="1"/>
    <col min="11787" max="11787" width="12.140625" style="6" customWidth="1"/>
    <col min="11788" max="11788" width="11.7109375" style="6" customWidth="1"/>
    <col min="11789" max="11790" width="11.5703125" style="6" customWidth="1"/>
    <col min="11791" max="11791" width="12.5703125" style="6" customWidth="1"/>
    <col min="11792" max="11792" width="2.85546875" style="6" customWidth="1"/>
    <col min="11793" max="11793" width="10.42578125" style="6" customWidth="1"/>
    <col min="11794" max="11797" width="12.85546875" style="6" bestFit="1" customWidth="1"/>
    <col min="11798" max="11798" width="13.5703125" style="6" customWidth="1"/>
    <col min="11799" max="12040" width="9.140625" style="6"/>
    <col min="12041" max="12041" width="7.7109375" style="6" customWidth="1"/>
    <col min="12042" max="12042" width="35.5703125" style="6" customWidth="1"/>
    <col min="12043" max="12043" width="12.140625" style="6" customWidth="1"/>
    <col min="12044" max="12044" width="11.7109375" style="6" customWidth="1"/>
    <col min="12045" max="12046" width="11.5703125" style="6" customWidth="1"/>
    <col min="12047" max="12047" width="12.5703125" style="6" customWidth="1"/>
    <col min="12048" max="12048" width="2.85546875" style="6" customWidth="1"/>
    <col min="12049" max="12049" width="10.42578125" style="6" customWidth="1"/>
    <col min="12050" max="12053" width="12.85546875" style="6" bestFit="1" customWidth="1"/>
    <col min="12054" max="12054" width="13.5703125" style="6" customWidth="1"/>
    <col min="12055" max="12296" width="9.140625" style="6"/>
    <col min="12297" max="12297" width="7.7109375" style="6" customWidth="1"/>
    <col min="12298" max="12298" width="35.5703125" style="6" customWidth="1"/>
    <col min="12299" max="12299" width="12.140625" style="6" customWidth="1"/>
    <col min="12300" max="12300" width="11.7109375" style="6" customWidth="1"/>
    <col min="12301" max="12302" width="11.5703125" style="6" customWidth="1"/>
    <col min="12303" max="12303" width="12.5703125" style="6" customWidth="1"/>
    <col min="12304" max="12304" width="2.85546875" style="6" customWidth="1"/>
    <col min="12305" max="12305" width="10.42578125" style="6" customWidth="1"/>
    <col min="12306" max="12309" width="12.85546875" style="6" bestFit="1" customWidth="1"/>
    <col min="12310" max="12310" width="13.5703125" style="6" customWidth="1"/>
    <col min="12311" max="12552" width="9.140625" style="6"/>
    <col min="12553" max="12553" width="7.7109375" style="6" customWidth="1"/>
    <col min="12554" max="12554" width="35.5703125" style="6" customWidth="1"/>
    <col min="12555" max="12555" width="12.140625" style="6" customWidth="1"/>
    <col min="12556" max="12556" width="11.7109375" style="6" customWidth="1"/>
    <col min="12557" max="12558" width="11.5703125" style="6" customWidth="1"/>
    <col min="12559" max="12559" width="12.5703125" style="6" customWidth="1"/>
    <col min="12560" max="12560" width="2.85546875" style="6" customWidth="1"/>
    <col min="12561" max="12561" width="10.42578125" style="6" customWidth="1"/>
    <col min="12562" max="12565" width="12.85546875" style="6" bestFit="1" customWidth="1"/>
    <col min="12566" max="12566" width="13.5703125" style="6" customWidth="1"/>
    <col min="12567" max="12808" width="9.140625" style="6"/>
    <col min="12809" max="12809" width="7.7109375" style="6" customWidth="1"/>
    <col min="12810" max="12810" width="35.5703125" style="6" customWidth="1"/>
    <col min="12811" max="12811" width="12.140625" style="6" customWidth="1"/>
    <col min="12812" max="12812" width="11.7109375" style="6" customWidth="1"/>
    <col min="12813" max="12814" width="11.5703125" style="6" customWidth="1"/>
    <col min="12815" max="12815" width="12.5703125" style="6" customWidth="1"/>
    <col min="12816" max="12816" width="2.85546875" style="6" customWidth="1"/>
    <col min="12817" max="12817" width="10.42578125" style="6" customWidth="1"/>
    <col min="12818" max="12821" width="12.85546875" style="6" bestFit="1" customWidth="1"/>
    <col min="12822" max="12822" width="13.5703125" style="6" customWidth="1"/>
    <col min="12823" max="13064" width="9.140625" style="6"/>
    <col min="13065" max="13065" width="7.7109375" style="6" customWidth="1"/>
    <col min="13066" max="13066" width="35.5703125" style="6" customWidth="1"/>
    <col min="13067" max="13067" width="12.140625" style="6" customWidth="1"/>
    <col min="13068" max="13068" width="11.7109375" style="6" customWidth="1"/>
    <col min="13069" max="13070" width="11.5703125" style="6" customWidth="1"/>
    <col min="13071" max="13071" width="12.5703125" style="6" customWidth="1"/>
    <col min="13072" max="13072" width="2.85546875" style="6" customWidth="1"/>
    <col min="13073" max="13073" width="10.42578125" style="6" customWidth="1"/>
    <col min="13074" max="13077" width="12.85546875" style="6" bestFit="1" customWidth="1"/>
    <col min="13078" max="13078" width="13.5703125" style="6" customWidth="1"/>
    <col min="13079" max="13320" width="9.140625" style="6"/>
    <col min="13321" max="13321" width="7.7109375" style="6" customWidth="1"/>
    <col min="13322" max="13322" width="35.5703125" style="6" customWidth="1"/>
    <col min="13323" max="13323" width="12.140625" style="6" customWidth="1"/>
    <col min="13324" max="13324" width="11.7109375" style="6" customWidth="1"/>
    <col min="13325" max="13326" width="11.5703125" style="6" customWidth="1"/>
    <col min="13327" max="13327" width="12.5703125" style="6" customWidth="1"/>
    <col min="13328" max="13328" width="2.85546875" style="6" customWidth="1"/>
    <col min="13329" max="13329" width="10.42578125" style="6" customWidth="1"/>
    <col min="13330" max="13333" width="12.85546875" style="6" bestFit="1" customWidth="1"/>
    <col min="13334" max="13334" width="13.5703125" style="6" customWidth="1"/>
    <col min="13335" max="13576" width="9.140625" style="6"/>
    <col min="13577" max="13577" width="7.7109375" style="6" customWidth="1"/>
    <col min="13578" max="13578" width="35.5703125" style="6" customWidth="1"/>
    <col min="13579" max="13579" width="12.140625" style="6" customWidth="1"/>
    <col min="13580" max="13580" width="11.7109375" style="6" customWidth="1"/>
    <col min="13581" max="13582" width="11.5703125" style="6" customWidth="1"/>
    <col min="13583" max="13583" width="12.5703125" style="6" customWidth="1"/>
    <col min="13584" max="13584" width="2.85546875" style="6" customWidth="1"/>
    <col min="13585" max="13585" width="10.42578125" style="6" customWidth="1"/>
    <col min="13586" max="13589" width="12.85546875" style="6" bestFit="1" customWidth="1"/>
    <col min="13590" max="13590" width="13.5703125" style="6" customWidth="1"/>
    <col min="13591" max="13832" width="9.140625" style="6"/>
    <col min="13833" max="13833" width="7.7109375" style="6" customWidth="1"/>
    <col min="13834" max="13834" width="35.5703125" style="6" customWidth="1"/>
    <col min="13835" max="13835" width="12.140625" style="6" customWidth="1"/>
    <col min="13836" max="13836" width="11.7109375" style="6" customWidth="1"/>
    <col min="13837" max="13838" width="11.5703125" style="6" customWidth="1"/>
    <col min="13839" max="13839" width="12.5703125" style="6" customWidth="1"/>
    <col min="13840" max="13840" width="2.85546875" style="6" customWidth="1"/>
    <col min="13841" max="13841" width="10.42578125" style="6" customWidth="1"/>
    <col min="13842" max="13845" width="12.85546875" style="6" bestFit="1" customWidth="1"/>
    <col min="13846" max="13846" width="13.5703125" style="6" customWidth="1"/>
    <col min="13847" max="14088" width="9.140625" style="6"/>
    <col min="14089" max="14089" width="7.7109375" style="6" customWidth="1"/>
    <col min="14090" max="14090" width="35.5703125" style="6" customWidth="1"/>
    <col min="14091" max="14091" width="12.140625" style="6" customWidth="1"/>
    <col min="14092" max="14092" width="11.7109375" style="6" customWidth="1"/>
    <col min="14093" max="14094" width="11.5703125" style="6" customWidth="1"/>
    <col min="14095" max="14095" width="12.5703125" style="6" customWidth="1"/>
    <col min="14096" max="14096" width="2.85546875" style="6" customWidth="1"/>
    <col min="14097" max="14097" width="10.42578125" style="6" customWidth="1"/>
    <col min="14098" max="14101" width="12.85546875" style="6" bestFit="1" customWidth="1"/>
    <col min="14102" max="14102" width="13.5703125" style="6" customWidth="1"/>
    <col min="14103" max="14344" width="9.140625" style="6"/>
    <col min="14345" max="14345" width="7.7109375" style="6" customWidth="1"/>
    <col min="14346" max="14346" width="35.5703125" style="6" customWidth="1"/>
    <col min="14347" max="14347" width="12.140625" style="6" customWidth="1"/>
    <col min="14348" max="14348" width="11.7109375" style="6" customWidth="1"/>
    <col min="14349" max="14350" width="11.5703125" style="6" customWidth="1"/>
    <col min="14351" max="14351" width="12.5703125" style="6" customWidth="1"/>
    <col min="14352" max="14352" width="2.85546875" style="6" customWidth="1"/>
    <col min="14353" max="14353" width="10.42578125" style="6" customWidth="1"/>
    <col min="14354" max="14357" width="12.85546875" style="6" bestFit="1" customWidth="1"/>
    <col min="14358" max="14358" width="13.5703125" style="6" customWidth="1"/>
    <col min="14359" max="14600" width="9.140625" style="6"/>
    <col min="14601" max="14601" width="7.7109375" style="6" customWidth="1"/>
    <col min="14602" max="14602" width="35.5703125" style="6" customWidth="1"/>
    <col min="14603" max="14603" width="12.140625" style="6" customWidth="1"/>
    <col min="14604" max="14604" width="11.7109375" style="6" customWidth="1"/>
    <col min="14605" max="14606" width="11.5703125" style="6" customWidth="1"/>
    <col min="14607" max="14607" width="12.5703125" style="6" customWidth="1"/>
    <col min="14608" max="14608" width="2.85546875" style="6" customWidth="1"/>
    <col min="14609" max="14609" width="10.42578125" style="6" customWidth="1"/>
    <col min="14610" max="14613" width="12.85546875" style="6" bestFit="1" customWidth="1"/>
    <col min="14614" max="14614" width="13.5703125" style="6" customWidth="1"/>
    <col min="14615" max="14856" width="9.140625" style="6"/>
    <col min="14857" max="14857" width="7.7109375" style="6" customWidth="1"/>
    <col min="14858" max="14858" width="35.5703125" style="6" customWidth="1"/>
    <col min="14859" max="14859" width="12.140625" style="6" customWidth="1"/>
    <col min="14860" max="14860" width="11.7109375" style="6" customWidth="1"/>
    <col min="14861" max="14862" width="11.5703125" style="6" customWidth="1"/>
    <col min="14863" max="14863" width="12.5703125" style="6" customWidth="1"/>
    <col min="14864" max="14864" width="2.85546875" style="6" customWidth="1"/>
    <col min="14865" max="14865" width="10.42578125" style="6" customWidth="1"/>
    <col min="14866" max="14869" width="12.85546875" style="6" bestFit="1" customWidth="1"/>
    <col min="14870" max="14870" width="13.5703125" style="6" customWidth="1"/>
    <col min="14871" max="15112" width="9.140625" style="6"/>
    <col min="15113" max="15113" width="7.7109375" style="6" customWidth="1"/>
    <col min="15114" max="15114" width="35.5703125" style="6" customWidth="1"/>
    <col min="15115" max="15115" width="12.140625" style="6" customWidth="1"/>
    <col min="15116" max="15116" width="11.7109375" style="6" customWidth="1"/>
    <col min="15117" max="15118" width="11.5703125" style="6" customWidth="1"/>
    <col min="15119" max="15119" width="12.5703125" style="6" customWidth="1"/>
    <col min="15120" max="15120" width="2.85546875" style="6" customWidth="1"/>
    <col min="15121" max="15121" width="10.42578125" style="6" customWidth="1"/>
    <col min="15122" max="15125" width="12.85546875" style="6" bestFit="1" customWidth="1"/>
    <col min="15126" max="15126" width="13.5703125" style="6" customWidth="1"/>
    <col min="15127" max="15368" width="9.140625" style="6"/>
    <col min="15369" max="15369" width="7.7109375" style="6" customWidth="1"/>
    <col min="15370" max="15370" width="35.5703125" style="6" customWidth="1"/>
    <col min="15371" max="15371" width="12.140625" style="6" customWidth="1"/>
    <col min="15372" max="15372" width="11.7109375" style="6" customWidth="1"/>
    <col min="15373" max="15374" width="11.5703125" style="6" customWidth="1"/>
    <col min="15375" max="15375" width="12.5703125" style="6" customWidth="1"/>
    <col min="15376" max="15376" width="2.85546875" style="6" customWidth="1"/>
    <col min="15377" max="15377" width="10.42578125" style="6" customWidth="1"/>
    <col min="15378" max="15381" width="12.85546875" style="6" bestFit="1" customWidth="1"/>
    <col min="15382" max="15382" width="13.5703125" style="6" customWidth="1"/>
    <col min="15383" max="15624" width="9.140625" style="6"/>
    <col min="15625" max="15625" width="7.7109375" style="6" customWidth="1"/>
    <col min="15626" max="15626" width="35.5703125" style="6" customWidth="1"/>
    <col min="15627" max="15627" width="12.140625" style="6" customWidth="1"/>
    <col min="15628" max="15628" width="11.7109375" style="6" customWidth="1"/>
    <col min="15629" max="15630" width="11.5703125" style="6" customWidth="1"/>
    <col min="15631" max="15631" width="12.5703125" style="6" customWidth="1"/>
    <col min="15632" max="15632" width="2.85546875" style="6" customWidth="1"/>
    <col min="15633" max="15633" width="10.42578125" style="6" customWidth="1"/>
    <col min="15634" max="15637" width="12.85546875" style="6" bestFit="1" customWidth="1"/>
    <col min="15638" max="15638" width="13.5703125" style="6" customWidth="1"/>
    <col min="15639" max="15880" width="9.140625" style="6"/>
    <col min="15881" max="15881" width="7.7109375" style="6" customWidth="1"/>
    <col min="15882" max="15882" width="35.5703125" style="6" customWidth="1"/>
    <col min="15883" max="15883" width="12.140625" style="6" customWidth="1"/>
    <col min="15884" max="15884" width="11.7109375" style="6" customWidth="1"/>
    <col min="15885" max="15886" width="11.5703125" style="6" customWidth="1"/>
    <col min="15887" max="15887" width="12.5703125" style="6" customWidth="1"/>
    <col min="15888" max="15888" width="2.85546875" style="6" customWidth="1"/>
    <col min="15889" max="15889" width="10.42578125" style="6" customWidth="1"/>
    <col min="15890" max="15893" width="12.85546875" style="6" bestFit="1" customWidth="1"/>
    <col min="15894" max="15894" width="13.5703125" style="6" customWidth="1"/>
    <col min="15895" max="16136" width="9.140625" style="6"/>
    <col min="16137" max="16137" width="7.7109375" style="6" customWidth="1"/>
    <col min="16138" max="16138" width="35.5703125" style="6" customWidth="1"/>
    <col min="16139" max="16139" width="12.140625" style="6" customWidth="1"/>
    <col min="16140" max="16140" width="11.7109375" style="6" customWidth="1"/>
    <col min="16141" max="16142" width="11.5703125" style="6" customWidth="1"/>
    <col min="16143" max="16143" width="12.5703125" style="6" customWidth="1"/>
    <col min="16144" max="16144" width="2.85546875" style="6" customWidth="1"/>
    <col min="16145" max="16145" width="10.42578125" style="6" customWidth="1"/>
    <col min="16146" max="16149" width="12.85546875" style="6" bestFit="1" customWidth="1"/>
    <col min="16150" max="16150" width="13.5703125" style="6" customWidth="1"/>
    <col min="16151" max="16384" width="9.140625" style="6"/>
  </cols>
  <sheetData>
    <row r="3" spans="2:22" x14ac:dyDescent="0.25">
      <c r="Q3" s="7" t="s">
        <v>110</v>
      </c>
    </row>
    <row r="5" spans="2:22" ht="12.75" customHeight="1" x14ac:dyDescent="0.25"/>
    <row r="6" spans="2:22" ht="12.75" customHeight="1" x14ac:dyDescent="0.25">
      <c r="D6" s="5"/>
      <c r="E6" s="5"/>
      <c r="F6" s="5"/>
      <c r="G6" s="5"/>
      <c r="H6" s="5"/>
    </row>
    <row r="7" spans="2:22" ht="15" customHeight="1" x14ac:dyDescent="0.25">
      <c r="B7" s="8">
        <v>8.0500000000000007</v>
      </c>
      <c r="C7" s="165" t="s">
        <v>119</v>
      </c>
      <c r="D7" s="165"/>
      <c r="E7" s="165"/>
      <c r="F7" s="165"/>
      <c r="G7" s="165"/>
      <c r="H7" s="165"/>
      <c r="I7" s="155"/>
      <c r="J7" s="155"/>
      <c r="K7" s="155"/>
      <c r="L7" s="155"/>
      <c r="M7" s="155"/>
      <c r="N7" s="155"/>
      <c r="O7" s="155"/>
      <c r="P7" s="155"/>
      <c r="Q7" s="25"/>
    </row>
    <row r="8" spans="2:22" ht="12.75" customHeight="1" x14ac:dyDescent="0.25">
      <c r="B8" s="8"/>
      <c r="C8" s="70"/>
      <c r="D8" s="71"/>
      <c r="E8" s="71"/>
      <c r="F8" s="71"/>
      <c r="G8" s="71"/>
      <c r="H8" s="71"/>
      <c r="K8" s="25"/>
      <c r="L8" s="25"/>
      <c r="M8" s="25"/>
      <c r="N8" s="25"/>
      <c r="O8" s="25"/>
      <c r="P8" s="25"/>
      <c r="Q8" s="25"/>
    </row>
    <row r="9" spans="2:22" ht="12.75" customHeight="1" x14ac:dyDescent="0.25">
      <c r="B9" s="8"/>
      <c r="C9" s="95"/>
      <c r="D9" s="95"/>
      <c r="E9" s="95"/>
      <c r="F9" s="95"/>
      <c r="G9" s="95"/>
      <c r="I9" s="130"/>
      <c r="J9" s="130"/>
      <c r="K9" s="130"/>
      <c r="L9" s="130"/>
      <c r="M9" s="130"/>
      <c r="N9" s="130"/>
      <c r="O9" s="130"/>
      <c r="P9" s="130" t="s">
        <v>84</v>
      </c>
      <c r="Q9" s="72"/>
    </row>
    <row r="10" spans="2:22" ht="13.5" customHeight="1" x14ac:dyDescent="0.25">
      <c r="B10" s="8"/>
      <c r="C10" s="131" t="s">
        <v>85</v>
      </c>
      <c r="D10" s="132">
        <v>2006</v>
      </c>
      <c r="E10" s="132">
        <v>2007</v>
      </c>
      <c r="F10" s="132">
        <v>2008</v>
      </c>
      <c r="G10" s="132">
        <v>2009</v>
      </c>
      <c r="H10" s="132">
        <v>2010</v>
      </c>
      <c r="I10" s="132">
        <v>2011</v>
      </c>
      <c r="J10" s="132">
        <v>2012</v>
      </c>
      <c r="K10" s="132">
        <v>2013</v>
      </c>
      <c r="L10" s="132">
        <v>2014</v>
      </c>
      <c r="M10" s="132">
        <v>2015</v>
      </c>
      <c r="N10" s="133">
        <v>2016</v>
      </c>
      <c r="O10" s="133">
        <v>2017</v>
      </c>
      <c r="P10" s="133">
        <v>2018</v>
      </c>
      <c r="Q10" s="73"/>
    </row>
    <row r="11" spans="2:22" ht="12.75" customHeight="1" x14ac:dyDescent="0.25">
      <c r="B11" s="8"/>
      <c r="C11" s="74"/>
      <c r="D11" s="74"/>
      <c r="E11" s="74"/>
      <c r="F11" s="74"/>
      <c r="G11" s="74"/>
      <c r="H11" s="74"/>
      <c r="I11" s="74"/>
      <c r="J11" s="74"/>
      <c r="K11" s="74"/>
      <c r="L11" s="74"/>
      <c r="M11" s="74"/>
      <c r="N11" s="74"/>
      <c r="O11" s="74"/>
      <c r="P11" s="74"/>
      <c r="Q11" s="74"/>
    </row>
    <row r="12" spans="2:22" ht="12.75" customHeight="1" x14ac:dyDescent="0.25">
      <c r="B12" s="8"/>
      <c r="C12" s="74" t="s">
        <v>86</v>
      </c>
      <c r="D12" s="74"/>
      <c r="E12" s="74"/>
      <c r="F12" s="74"/>
      <c r="G12" s="74"/>
      <c r="H12" s="74">
        <v>1607799.9290000002</v>
      </c>
      <c r="I12" s="74">
        <v>1632295.9985575709</v>
      </c>
      <c r="J12" s="74">
        <v>1680735.3540000001</v>
      </c>
      <c r="K12" s="74">
        <v>1722182.8</v>
      </c>
      <c r="L12" s="74">
        <v>1775238.4661310674</v>
      </c>
      <c r="M12" s="74">
        <v>1841704.2670142774</v>
      </c>
      <c r="N12" s="74">
        <v>1905078.6</v>
      </c>
      <c r="O12" s="74">
        <v>1973414.6</v>
      </c>
      <c r="P12" s="74">
        <v>2056476.1</v>
      </c>
      <c r="Q12" s="74"/>
      <c r="R12" s="46">
        <v>1285006.17</v>
      </c>
      <c r="S12" s="46">
        <v>1398384.3699999999</v>
      </c>
      <c r="T12" s="46">
        <v>1467811.83</v>
      </c>
      <c r="U12" s="46">
        <v>1403873.6099999999</v>
      </c>
      <c r="V12" s="6">
        <v>1365954.2395163223</v>
      </c>
    </row>
    <row r="13" spans="2:22" ht="12.75" customHeight="1" x14ac:dyDescent="0.25">
      <c r="B13" s="8"/>
      <c r="C13" s="74" t="s">
        <v>87</v>
      </c>
      <c r="D13" s="74"/>
      <c r="E13" s="74"/>
      <c r="F13" s="74"/>
      <c r="G13" s="74"/>
      <c r="H13" s="74">
        <v>1256049.2676737122</v>
      </c>
      <c r="I13" s="74">
        <v>1224689.0638687781</v>
      </c>
      <c r="J13" s="74">
        <v>1253700.6393320546</v>
      </c>
      <c r="K13" s="74">
        <v>1227565.1057827021</v>
      </c>
      <c r="L13" s="74">
        <v>1262375</v>
      </c>
      <c r="M13" s="74">
        <v>1322772.059810526</v>
      </c>
      <c r="N13" s="74">
        <v>1381001.3</v>
      </c>
      <c r="O13" s="74">
        <v>1478431.1</v>
      </c>
      <c r="P13" s="74">
        <v>1637409.8</v>
      </c>
      <c r="Q13" s="74"/>
      <c r="R13" s="46">
        <v>867171.47453163727</v>
      </c>
      <c r="S13" s="46">
        <v>915187.79154274426</v>
      </c>
      <c r="T13" s="46">
        <v>856819.12472843565</v>
      </c>
      <c r="U13" s="46">
        <v>768539.80080877268</v>
      </c>
      <c r="V13" s="6">
        <v>694052.22522938764</v>
      </c>
    </row>
    <row r="14" spans="2:22" ht="12.75" customHeight="1" x14ac:dyDescent="0.25">
      <c r="B14" s="8"/>
      <c r="C14" s="74" t="s">
        <v>88</v>
      </c>
      <c r="D14" s="74"/>
      <c r="E14" s="74"/>
      <c r="F14" s="74"/>
      <c r="G14" s="74"/>
      <c r="H14" s="74">
        <v>208862.66999999998</v>
      </c>
      <c r="I14" s="74">
        <v>207338.62075920004</v>
      </c>
      <c r="J14" s="74">
        <v>210266.77</v>
      </c>
      <c r="K14" s="74">
        <v>213070.86000000002</v>
      </c>
      <c r="L14" s="74">
        <v>224443.5</v>
      </c>
      <c r="M14" s="74">
        <v>223939.20799999998</v>
      </c>
      <c r="N14" s="74">
        <v>230292</v>
      </c>
      <c r="O14" s="74">
        <v>243488.7</v>
      </c>
      <c r="P14" s="74">
        <v>245635.20000000001</v>
      </c>
      <c r="Q14" s="74"/>
      <c r="R14" s="46">
        <v>150877.87999999998</v>
      </c>
      <c r="S14" s="46">
        <v>173084.71999999997</v>
      </c>
      <c r="T14" s="46">
        <v>172889.25683</v>
      </c>
      <c r="U14" s="46">
        <v>173210.82000000004</v>
      </c>
      <c r="V14" s="6">
        <v>171256.62</v>
      </c>
    </row>
    <row r="15" spans="2:22" ht="31.5" customHeight="1" x14ac:dyDescent="0.25">
      <c r="B15" s="8"/>
      <c r="C15" s="134" t="s">
        <v>95</v>
      </c>
      <c r="D15" s="74"/>
      <c r="E15" s="74"/>
      <c r="F15" s="74"/>
      <c r="G15" s="74"/>
      <c r="H15" s="74">
        <v>391262.58775378088</v>
      </c>
      <c r="I15" s="74">
        <v>424056.66637264937</v>
      </c>
      <c r="J15" s="74">
        <v>431120.07213213335</v>
      </c>
      <c r="K15" s="74">
        <v>508663.21751339774</v>
      </c>
      <c r="L15" s="74">
        <v>540305.80000000005</v>
      </c>
      <c r="M15" s="74">
        <v>535041.46028702403</v>
      </c>
      <c r="N15" s="74">
        <v>574713.59999999998</v>
      </c>
      <c r="O15" s="74">
        <v>598736.5</v>
      </c>
      <c r="P15" s="74">
        <v>658095.9</v>
      </c>
      <c r="Q15" s="74"/>
      <c r="R15" s="46">
        <v>369461.00401000003</v>
      </c>
      <c r="S15" s="46">
        <v>361323.12858902442</v>
      </c>
      <c r="T15" s="46">
        <v>379712.10715000954</v>
      </c>
      <c r="U15" s="46">
        <v>338664.41149789374</v>
      </c>
      <c r="V15" s="6">
        <v>353544.28968178347</v>
      </c>
    </row>
    <row r="16" spans="2:22" ht="12.75" customHeight="1" x14ac:dyDescent="0.25">
      <c r="B16" s="8"/>
      <c r="C16" s="74"/>
      <c r="D16" s="74"/>
      <c r="E16" s="74"/>
      <c r="F16" s="74"/>
      <c r="G16" s="74"/>
      <c r="H16" s="74"/>
      <c r="I16" s="74"/>
      <c r="J16" s="74"/>
      <c r="K16" s="74"/>
      <c r="L16" s="74"/>
      <c r="M16" s="74"/>
      <c r="N16" s="74"/>
      <c r="O16" s="74"/>
      <c r="P16" s="74"/>
      <c r="Q16" s="74"/>
      <c r="R16" s="6">
        <v>2672515.7285416378</v>
      </c>
      <c r="S16" s="6">
        <v>2847979.1101317685</v>
      </c>
      <c r="T16" s="6">
        <v>2877232.3187084449</v>
      </c>
      <c r="U16" s="6">
        <v>2684288.5423066663</v>
      </c>
      <c r="V16" s="6">
        <v>2584807.2744274931</v>
      </c>
    </row>
    <row r="17" spans="2:22" ht="12.75" customHeight="1" x14ac:dyDescent="0.25">
      <c r="B17" s="8"/>
      <c r="C17" s="131" t="s">
        <v>89</v>
      </c>
      <c r="D17" s="51">
        <f t="shared" ref="D17:J17" si="0">+D12+D13+D14+D15</f>
        <v>0</v>
      </c>
      <c r="E17" s="51">
        <f t="shared" si="0"/>
        <v>0</v>
      </c>
      <c r="F17" s="51">
        <f t="shared" si="0"/>
        <v>0</v>
      </c>
      <c r="G17" s="51">
        <f t="shared" si="0"/>
        <v>0</v>
      </c>
      <c r="H17" s="51">
        <f t="shared" si="0"/>
        <v>3463974.4544274937</v>
      </c>
      <c r="I17" s="51">
        <f t="shared" si="0"/>
        <v>3488380.3495581984</v>
      </c>
      <c r="J17" s="51">
        <f t="shared" si="0"/>
        <v>3575822.8354641879</v>
      </c>
      <c r="K17" s="51">
        <f t="shared" ref="K17:L17" si="1">+K12+K13+K14+K15</f>
        <v>3671481.9832961001</v>
      </c>
      <c r="L17" s="51">
        <f t="shared" si="1"/>
        <v>3802362.7661310676</v>
      </c>
      <c r="M17" s="51">
        <f t="shared" ref="M17:N17" si="2">+M12+M13+M14+M15</f>
        <v>3923456.9951118277</v>
      </c>
      <c r="N17" s="51">
        <f t="shared" si="2"/>
        <v>4091085.5000000005</v>
      </c>
      <c r="O17" s="51">
        <f t="shared" ref="O17:P17" si="3">+O12+O13+O14+O15</f>
        <v>4294070.9000000004</v>
      </c>
      <c r="P17" s="51">
        <f t="shared" si="3"/>
        <v>4597617.0000000009</v>
      </c>
      <c r="Q17" s="58"/>
      <c r="R17" s="65">
        <f>SUM(R12:R15)</f>
        <v>2672516.5285416376</v>
      </c>
      <c r="S17" s="65">
        <f>SUM(S12:S15)</f>
        <v>2847980.0101317684</v>
      </c>
      <c r="T17" s="65">
        <f>SUM(T12:T15)</f>
        <v>2877232.3187084449</v>
      </c>
      <c r="U17" s="65">
        <f>SUM(U12:U15)</f>
        <v>2684288.6423066664</v>
      </c>
      <c r="V17" s="65">
        <f>SUM(V12:V15)</f>
        <v>2584807.3744274932</v>
      </c>
    </row>
    <row r="18" spans="2:22" ht="12.75" customHeight="1" x14ac:dyDescent="0.25">
      <c r="B18" s="8"/>
      <c r="C18" s="135"/>
      <c r="D18" s="58"/>
      <c r="E18" s="58"/>
      <c r="F18" s="58"/>
      <c r="G18" s="58"/>
      <c r="H18" s="58"/>
      <c r="J18" s="25"/>
      <c r="K18" s="25"/>
      <c r="L18" s="25"/>
      <c r="M18" s="25"/>
      <c r="N18" s="25"/>
      <c r="O18" s="25"/>
      <c r="P18" s="25"/>
      <c r="Q18" s="25"/>
    </row>
    <row r="19" spans="2:22" ht="12.75" customHeight="1" x14ac:dyDescent="0.25">
      <c r="B19" s="8"/>
      <c r="C19" s="135"/>
      <c r="D19" s="58"/>
      <c r="E19" s="58"/>
      <c r="F19" s="58"/>
      <c r="G19" s="58"/>
      <c r="H19" s="58"/>
      <c r="J19" s="25"/>
      <c r="K19" s="25"/>
      <c r="L19" s="25"/>
      <c r="M19" s="25"/>
      <c r="N19" s="25"/>
      <c r="O19" s="25"/>
      <c r="P19" s="25"/>
      <c r="Q19" s="25"/>
    </row>
    <row r="20" spans="2:22" ht="12.75" customHeight="1" x14ac:dyDescent="0.25">
      <c r="B20" s="8"/>
      <c r="J20" s="25"/>
      <c r="K20" s="25"/>
      <c r="L20" s="25"/>
      <c r="M20" s="25"/>
      <c r="N20" s="25"/>
      <c r="O20" s="25"/>
      <c r="P20" s="25"/>
      <c r="Q20" s="25"/>
    </row>
    <row r="21" spans="2:22" ht="12.75" customHeight="1" x14ac:dyDescent="0.25">
      <c r="B21" s="8"/>
      <c r="J21" s="25"/>
      <c r="K21" s="25"/>
      <c r="L21" s="25"/>
      <c r="M21" s="25"/>
      <c r="N21" s="25"/>
      <c r="O21" s="25"/>
      <c r="P21" s="25"/>
      <c r="Q21" s="25"/>
    </row>
    <row r="22" spans="2:22" ht="12" customHeight="1" x14ac:dyDescent="0.25">
      <c r="B22" s="8"/>
      <c r="J22" s="25"/>
      <c r="K22" s="25"/>
      <c r="L22" s="25"/>
      <c r="M22" s="25"/>
      <c r="N22" s="25"/>
      <c r="O22" s="25"/>
      <c r="P22" s="25"/>
      <c r="Q22" s="25"/>
    </row>
    <row r="23" spans="2:22" ht="15.75" x14ac:dyDescent="0.25">
      <c r="B23" s="8">
        <v>8.06</v>
      </c>
      <c r="C23" s="165" t="s">
        <v>120</v>
      </c>
      <c r="D23" s="165"/>
      <c r="E23" s="165"/>
      <c r="F23" s="165"/>
      <c r="G23" s="165"/>
      <c r="H23" s="165"/>
      <c r="I23" s="155"/>
      <c r="J23" s="155"/>
      <c r="K23" s="155"/>
      <c r="L23" s="155"/>
      <c r="M23" s="155"/>
      <c r="N23" s="155"/>
      <c r="O23" s="155"/>
      <c r="P23" s="155"/>
      <c r="Q23" s="25"/>
    </row>
    <row r="24" spans="2:22" ht="12" customHeight="1" x14ac:dyDescent="0.25">
      <c r="B24" s="8"/>
      <c r="C24" s="2"/>
      <c r="D24" s="2"/>
      <c r="E24" s="2"/>
      <c r="F24" s="2"/>
      <c r="G24" s="2"/>
      <c r="H24" s="2"/>
      <c r="J24" s="25"/>
      <c r="K24" s="25"/>
      <c r="L24" s="25"/>
      <c r="M24" s="25"/>
      <c r="N24" s="25"/>
      <c r="O24" s="25"/>
      <c r="P24" s="25"/>
      <c r="Q24" s="25"/>
    </row>
    <row r="25" spans="2:22" ht="12.75" customHeight="1" x14ac:dyDescent="0.25">
      <c r="B25" s="8"/>
      <c r="C25" s="85"/>
      <c r="D25" s="85"/>
      <c r="E25" s="85"/>
      <c r="F25" s="85"/>
      <c r="G25" s="85"/>
      <c r="H25" s="100"/>
      <c r="J25" s="25"/>
      <c r="K25" s="25"/>
      <c r="L25" s="25"/>
      <c r="M25" s="25"/>
      <c r="N25" s="25"/>
      <c r="O25" s="25"/>
      <c r="P25" s="25"/>
      <c r="Q25" s="84"/>
    </row>
    <row r="26" spans="2:22" ht="13.5" customHeight="1" x14ac:dyDescent="0.25">
      <c r="B26" s="8"/>
      <c r="C26" s="136" t="s">
        <v>85</v>
      </c>
      <c r="D26" s="132">
        <v>2006</v>
      </c>
      <c r="E26" s="132">
        <v>2007</v>
      </c>
      <c r="F26" s="132">
        <v>2008</v>
      </c>
      <c r="G26" s="132">
        <v>2009</v>
      </c>
      <c r="H26" s="132">
        <v>2010</v>
      </c>
      <c r="I26" s="132">
        <v>2011</v>
      </c>
      <c r="J26" s="132">
        <v>2012</v>
      </c>
      <c r="K26" s="132">
        <v>2013</v>
      </c>
      <c r="L26" s="132">
        <v>2014</v>
      </c>
      <c r="M26" s="132">
        <v>2015</v>
      </c>
      <c r="N26" s="133">
        <v>2016</v>
      </c>
      <c r="O26" s="133">
        <v>2017</v>
      </c>
      <c r="P26" s="133">
        <v>2018</v>
      </c>
      <c r="Q26" s="73"/>
      <c r="R26" s="75">
        <v>2006</v>
      </c>
      <c r="S26" s="75">
        <v>2007</v>
      </c>
      <c r="T26" s="75">
        <v>2008</v>
      </c>
      <c r="U26" s="75">
        <v>2009</v>
      </c>
      <c r="V26" s="28">
        <v>2010</v>
      </c>
    </row>
    <row r="27" spans="2:22" ht="12.75" customHeight="1" x14ac:dyDescent="0.25">
      <c r="B27" s="8"/>
      <c r="C27" s="85"/>
      <c r="D27" s="85"/>
      <c r="E27" s="85"/>
      <c r="F27" s="85"/>
      <c r="G27" s="85"/>
      <c r="Q27" s="5"/>
    </row>
    <row r="28" spans="2:22" ht="12.75" customHeight="1" x14ac:dyDescent="0.25">
      <c r="B28" s="8"/>
      <c r="C28" s="74" t="s">
        <v>86</v>
      </c>
      <c r="D28" s="74"/>
      <c r="E28" s="74"/>
      <c r="F28" s="74"/>
      <c r="G28" s="74"/>
      <c r="H28" s="74">
        <v>46.414889894611775</v>
      </c>
      <c r="I28" s="74">
        <v>46.792374540359404</v>
      </c>
      <c r="J28" s="74">
        <v>47.00275800386008</v>
      </c>
      <c r="K28" s="74">
        <v>46.90702032136619</v>
      </c>
      <c r="L28" s="74">
        <v>46.687772192367646</v>
      </c>
      <c r="M28" s="74">
        <v>46.940855202665077</v>
      </c>
      <c r="N28" s="74">
        <v>46.590110626797554</v>
      </c>
      <c r="O28" s="74">
        <v>46</v>
      </c>
      <c r="P28" s="74">
        <v>44.7</v>
      </c>
      <c r="Q28" s="74"/>
      <c r="R28" s="38">
        <f t="shared" ref="R28:V31" si="4">R12/R$17*100</f>
        <v>48.082253422066337</v>
      </c>
      <c r="S28" s="38">
        <f t="shared" si="4"/>
        <v>49.100919424476594</v>
      </c>
      <c r="T28" s="38">
        <f t="shared" si="4"/>
        <v>51.014713704414497</v>
      </c>
      <c r="U28" s="38">
        <f t="shared" si="4"/>
        <v>52.299651679545953</v>
      </c>
      <c r="V28" s="38">
        <f t="shared" si="4"/>
        <v>52.845494524282152</v>
      </c>
    </row>
    <row r="29" spans="2:22" ht="12.75" customHeight="1" x14ac:dyDescent="0.25">
      <c r="B29" s="8"/>
      <c r="C29" s="74" t="s">
        <v>87</v>
      </c>
      <c r="D29" s="74"/>
      <c r="E29" s="74"/>
      <c r="F29" s="74"/>
      <c r="G29" s="74"/>
      <c r="H29" s="74">
        <v>36.26035019017786</v>
      </c>
      <c r="I29" s="74">
        <v>35.107670068829634</v>
      </c>
      <c r="J29" s="74">
        <v>35.060479699892852</v>
      </c>
      <c r="K29" s="74">
        <v>33.43513903561761</v>
      </c>
      <c r="L29" s="74">
        <v>33.199672498764713</v>
      </c>
      <c r="M29" s="74">
        <v>33.714452878126266</v>
      </c>
      <c r="N29" s="74">
        <v>33.799999999999997</v>
      </c>
      <c r="O29" s="74">
        <v>34.4</v>
      </c>
      <c r="P29" s="74">
        <v>35.6</v>
      </c>
      <c r="Q29" s="74"/>
      <c r="R29" s="38">
        <f t="shared" si="4"/>
        <v>32.447749724670295</v>
      </c>
      <c r="S29" s="38">
        <f t="shared" si="4"/>
        <v>32.134628343139283</v>
      </c>
      <c r="T29" s="38">
        <f t="shared" si="4"/>
        <v>29.779281956385482</v>
      </c>
      <c r="U29" s="38">
        <f t="shared" si="4"/>
        <v>28.631041710490194</v>
      </c>
      <c r="V29" s="38">
        <f t="shared" si="4"/>
        <v>26.851216539225199</v>
      </c>
    </row>
    <row r="30" spans="2:22" ht="12.75" customHeight="1" x14ac:dyDescent="0.25">
      <c r="B30" s="8"/>
      <c r="C30" s="74" t="s">
        <v>88</v>
      </c>
      <c r="D30" s="74"/>
      <c r="E30" s="74"/>
      <c r="F30" s="74"/>
      <c r="G30" s="74"/>
      <c r="H30" s="74">
        <v>6.0295672715784976</v>
      </c>
      <c r="I30" s="74">
        <v>5.9436930604616949</v>
      </c>
      <c r="J30" s="74">
        <v>5.8802345550965942</v>
      </c>
      <c r="K30" s="74">
        <v>5.8034020313702879</v>
      </c>
      <c r="L30" s="74">
        <v>5.9027387393232056</v>
      </c>
      <c r="M30" s="74">
        <v>5.7077013531434719</v>
      </c>
      <c r="N30" s="74">
        <v>5.5994114140746047</v>
      </c>
      <c r="O30" s="74">
        <v>5.7</v>
      </c>
      <c r="P30" s="74">
        <v>5.3</v>
      </c>
      <c r="Q30" s="74"/>
      <c r="R30" s="38">
        <f t="shared" si="4"/>
        <v>5.6455358980448418</v>
      </c>
      <c r="S30" s="38">
        <f t="shared" si="4"/>
        <v>6.0774555784888324</v>
      </c>
      <c r="T30" s="38">
        <f t="shared" si="4"/>
        <v>6.0088737258313536</v>
      </c>
      <c r="U30" s="38">
        <f t="shared" si="4"/>
        <v>6.4527643290684376</v>
      </c>
      <c r="V30" s="38">
        <f t="shared" si="4"/>
        <v>6.625508024091407</v>
      </c>
    </row>
    <row r="31" spans="2:22" ht="28.5" customHeight="1" x14ac:dyDescent="0.25">
      <c r="B31" s="8"/>
      <c r="C31" s="134" t="s">
        <v>94</v>
      </c>
      <c r="D31" s="74"/>
      <c r="E31" s="74"/>
      <c r="F31" s="74"/>
      <c r="G31" s="74"/>
      <c r="H31" s="74">
        <v>11.295192643631854</v>
      </c>
      <c r="I31" s="74">
        <v>12.156262330349268</v>
      </c>
      <c r="J31" s="74">
        <v>12.056527741150475</v>
      </c>
      <c r="K31" s="74">
        <v>13.854438611645906</v>
      </c>
      <c r="L31" s="74">
        <v>14.209816569544442</v>
      </c>
      <c r="M31" s="74">
        <v>13.636990566065171</v>
      </c>
      <c r="N31" s="74">
        <v>14</v>
      </c>
      <c r="O31" s="74">
        <v>13.9</v>
      </c>
      <c r="P31" s="74">
        <v>14.3</v>
      </c>
      <c r="Q31" s="74"/>
      <c r="R31" s="38">
        <f t="shared" si="4"/>
        <v>13.824460955218518</v>
      </c>
      <c r="S31" s="38">
        <f t="shared" si="4"/>
        <v>12.686996653895296</v>
      </c>
      <c r="T31" s="38">
        <f t="shared" si="4"/>
        <v>13.197130613368675</v>
      </c>
      <c r="U31" s="38">
        <f t="shared" si="4"/>
        <v>12.616542280895404</v>
      </c>
      <c r="V31" s="38">
        <f t="shared" si="4"/>
        <v>13.677780912401246</v>
      </c>
    </row>
    <row r="32" spans="2:22" ht="12.75" customHeight="1" x14ac:dyDescent="0.25">
      <c r="B32" s="8"/>
      <c r="C32" s="74"/>
      <c r="D32" s="1"/>
      <c r="E32" s="1"/>
      <c r="F32" s="1"/>
      <c r="G32" s="1"/>
      <c r="H32" s="14"/>
      <c r="I32" s="14"/>
      <c r="J32" s="14"/>
      <c r="K32" s="14"/>
      <c r="L32" s="14"/>
      <c r="M32" s="14"/>
      <c r="N32" s="14"/>
      <c r="O32" s="14"/>
      <c r="P32" s="14"/>
      <c r="Q32" s="5"/>
    </row>
    <row r="33" spans="2:22" ht="12.75" customHeight="1" x14ac:dyDescent="0.25">
      <c r="B33" s="8"/>
      <c r="C33" s="131" t="s">
        <v>89</v>
      </c>
      <c r="D33" s="137">
        <f t="shared" ref="D33:J33" si="5">SUM(D28:D31)</f>
        <v>0</v>
      </c>
      <c r="E33" s="137">
        <f t="shared" si="5"/>
        <v>0</v>
      </c>
      <c r="F33" s="137">
        <f t="shared" si="5"/>
        <v>0</v>
      </c>
      <c r="G33" s="137">
        <f t="shared" si="5"/>
        <v>0</v>
      </c>
      <c r="H33" s="137">
        <f t="shared" si="5"/>
        <v>99.999999999999986</v>
      </c>
      <c r="I33" s="137">
        <f t="shared" si="5"/>
        <v>100</v>
      </c>
      <c r="J33" s="137">
        <f t="shared" si="5"/>
        <v>100</v>
      </c>
      <c r="K33" s="137">
        <f t="shared" ref="K33:L33" si="6">SUM(K28:K31)</f>
        <v>99.999999999999986</v>
      </c>
      <c r="L33" s="137">
        <f t="shared" si="6"/>
        <v>100.00000000000001</v>
      </c>
      <c r="M33" s="137">
        <f t="shared" ref="M33:N33" si="7">SUM(M28:M31)</f>
        <v>99.999999999999986</v>
      </c>
      <c r="N33" s="137">
        <f t="shared" si="7"/>
        <v>99.98952204087216</v>
      </c>
      <c r="O33" s="137">
        <f>SUM(O28:O31)</f>
        <v>100.00000000000001</v>
      </c>
      <c r="P33" s="137">
        <f>SUM(P28:P31)</f>
        <v>99.9</v>
      </c>
      <c r="Q33" s="76"/>
      <c r="R33" s="38">
        <f>SUM(R28:R31)</f>
        <v>99.999999999999986</v>
      </c>
      <c r="S33" s="38">
        <f>SUM(S28:S31)</f>
        <v>100.00000000000001</v>
      </c>
      <c r="T33" s="38">
        <f>SUM(T28:T31)</f>
        <v>100</v>
      </c>
      <c r="U33" s="38">
        <f>SUM(U28:U31)</f>
        <v>99.999999999999986</v>
      </c>
      <c r="V33" s="38">
        <f>SUM(V28:V31)</f>
        <v>100</v>
      </c>
    </row>
    <row r="34" spans="2:22" ht="12.75" customHeight="1" x14ac:dyDescent="0.25">
      <c r="B34" s="8"/>
      <c r="C34" s="85"/>
      <c r="D34" s="85"/>
      <c r="E34" s="85"/>
      <c r="F34" s="85"/>
      <c r="G34" s="85"/>
      <c r="H34" s="85"/>
      <c r="S34" s="25"/>
    </row>
    <row r="35" spans="2:22" ht="12.75" customHeight="1" x14ac:dyDescent="0.25">
      <c r="B35" s="8"/>
      <c r="C35" s="85"/>
      <c r="D35" s="85"/>
      <c r="E35" s="85"/>
      <c r="F35" s="85"/>
      <c r="G35" s="85"/>
      <c r="H35" s="85"/>
      <c r="S35" s="25"/>
    </row>
    <row r="36" spans="2:22" ht="12.75" customHeight="1" x14ac:dyDescent="0.25">
      <c r="B36" s="8"/>
      <c r="D36" s="85"/>
      <c r="E36" s="85"/>
      <c r="F36" s="85"/>
      <c r="G36" s="85"/>
      <c r="H36" s="85"/>
      <c r="S36" s="25"/>
    </row>
    <row r="37" spans="2:22" ht="12.75" customHeight="1" x14ac:dyDescent="0.25">
      <c r="B37" s="8"/>
      <c r="C37" s="85"/>
      <c r="D37" s="85"/>
      <c r="E37" s="85"/>
      <c r="F37" s="85"/>
      <c r="G37" s="85"/>
      <c r="H37" s="85"/>
      <c r="S37" s="25"/>
    </row>
    <row r="38" spans="2:22" ht="12.75" customHeight="1" x14ac:dyDescent="0.25">
      <c r="B38" s="8"/>
      <c r="C38" s="85"/>
      <c r="D38" s="85"/>
      <c r="E38" s="85"/>
      <c r="F38" s="85"/>
      <c r="G38" s="85"/>
      <c r="H38" s="85"/>
      <c r="S38" s="25"/>
    </row>
    <row r="39" spans="2:22" ht="15" customHeight="1" x14ac:dyDescent="0.25">
      <c r="B39" s="8">
        <v>8.07</v>
      </c>
      <c r="C39" s="154" t="s">
        <v>121</v>
      </c>
      <c r="D39" s="154"/>
      <c r="E39" s="154"/>
      <c r="F39" s="154"/>
      <c r="G39" s="154"/>
      <c r="H39" s="154"/>
      <c r="I39" s="155"/>
      <c r="J39" s="155"/>
      <c r="K39" s="155"/>
      <c r="L39" s="155"/>
      <c r="M39" s="155"/>
      <c r="N39" s="155"/>
      <c r="O39" s="155"/>
      <c r="P39" s="155"/>
      <c r="S39" s="25"/>
    </row>
    <row r="40" spans="2:22" ht="12.75" customHeight="1" x14ac:dyDescent="0.25">
      <c r="B40" s="8"/>
      <c r="C40" s="2"/>
      <c r="D40" s="2"/>
      <c r="E40" s="2"/>
      <c r="F40" s="2"/>
      <c r="G40" s="2"/>
      <c r="H40" s="2"/>
      <c r="S40" s="25"/>
    </row>
    <row r="41" spans="2:22" ht="12.75" customHeight="1" x14ac:dyDescent="0.25">
      <c r="B41" s="8"/>
      <c r="C41" s="138"/>
      <c r="D41" s="100"/>
      <c r="E41" s="100"/>
      <c r="F41" s="100"/>
      <c r="G41" s="100"/>
      <c r="H41" s="100"/>
      <c r="S41" s="25"/>
    </row>
    <row r="42" spans="2:22" ht="12.75" customHeight="1" x14ac:dyDescent="0.25">
      <c r="B42" s="8"/>
      <c r="C42" s="2" t="s">
        <v>85</v>
      </c>
      <c r="D42" s="94"/>
      <c r="E42" s="164"/>
      <c r="F42" s="164"/>
      <c r="G42" s="164"/>
      <c r="H42" s="164"/>
      <c r="I42" s="164"/>
      <c r="J42" s="139"/>
      <c r="K42" s="139"/>
      <c r="L42" s="139"/>
      <c r="M42" s="139"/>
      <c r="N42" s="139"/>
      <c r="O42" s="139"/>
      <c r="P42" s="139"/>
      <c r="Q42" s="5"/>
      <c r="S42" s="77"/>
    </row>
    <row r="43" spans="2:22" ht="12.75" customHeight="1" x14ac:dyDescent="0.25">
      <c r="B43" s="8"/>
      <c r="C43" s="100"/>
      <c r="D43" s="100"/>
      <c r="E43" s="140">
        <v>2007</v>
      </c>
      <c r="F43" s="140">
        <v>2008</v>
      </c>
      <c r="G43" s="140">
        <v>2009</v>
      </c>
      <c r="H43" s="140"/>
      <c r="I43" s="140">
        <v>2011</v>
      </c>
      <c r="J43" s="140">
        <v>2012</v>
      </c>
      <c r="K43" s="140">
        <v>2013</v>
      </c>
      <c r="L43" s="140">
        <v>2014</v>
      </c>
      <c r="M43" s="140">
        <v>2015</v>
      </c>
      <c r="N43" s="141" t="s">
        <v>96</v>
      </c>
      <c r="O43" s="141" t="s">
        <v>109</v>
      </c>
      <c r="P43" s="141" t="s">
        <v>122</v>
      </c>
      <c r="Q43" s="78"/>
      <c r="S43" s="79">
        <v>2007</v>
      </c>
      <c r="T43" s="79">
        <v>2008</v>
      </c>
      <c r="U43" s="79">
        <v>2009</v>
      </c>
      <c r="V43" s="79" t="s">
        <v>90</v>
      </c>
    </row>
    <row r="44" spans="2:22" ht="12.75" customHeight="1" x14ac:dyDescent="0.25">
      <c r="B44" s="8"/>
      <c r="C44" s="85"/>
      <c r="D44" s="85"/>
      <c r="E44" s="80"/>
      <c r="F44" s="80"/>
      <c r="G44" s="80"/>
      <c r="H44" s="80"/>
      <c r="I44" s="80"/>
      <c r="J44" s="80"/>
      <c r="K44" s="80"/>
      <c r="L44" s="80"/>
      <c r="M44" s="80"/>
      <c r="N44" s="80"/>
      <c r="O44" s="80"/>
      <c r="P44" s="80"/>
      <c r="Q44" s="80"/>
    </row>
    <row r="45" spans="2:22" ht="12.75" customHeight="1" x14ac:dyDescent="0.25">
      <c r="B45" s="8"/>
      <c r="C45" s="74" t="s">
        <v>86</v>
      </c>
      <c r="D45" s="85"/>
      <c r="E45" s="81" t="e">
        <f>E12/D12*100-100</f>
        <v>#DIV/0!</v>
      </c>
      <c r="F45" s="81" t="e">
        <f t="shared" ref="F45:J45" si="8">F12/E12*100-100</f>
        <v>#DIV/0!</v>
      </c>
      <c r="G45" s="81" t="e">
        <f t="shared" si="8"/>
        <v>#DIV/0!</v>
      </c>
      <c r="H45" s="81"/>
      <c r="I45" s="81">
        <f>I12/H12*100-100</f>
        <v>1.5235769771930734</v>
      </c>
      <c r="J45" s="81">
        <f t="shared" si="8"/>
        <v>2.9675595287395282</v>
      </c>
      <c r="K45" s="81">
        <f t="shared" ref="K45:K48" si="9">K12/J12*100-100</f>
        <v>2.4660304729925855</v>
      </c>
      <c r="L45" s="81">
        <f t="shared" ref="L45:L48" si="10">L12/K12*100-100</f>
        <v>3.0807221005265717</v>
      </c>
      <c r="M45" s="81">
        <f t="shared" ref="M45:M48" si="11">M12/L12*100-100</f>
        <v>3.7440491602271635</v>
      </c>
      <c r="N45" s="81">
        <f t="shared" ref="N45:N48" si="12">N12/M12*100-100</f>
        <v>3.4410699980873289</v>
      </c>
      <c r="O45" s="81">
        <f>O12/N12*100-100</f>
        <v>3.5870436001958126</v>
      </c>
      <c r="P45" s="81">
        <f>P12/O12*100-100</f>
        <v>4.2090242972764145</v>
      </c>
      <c r="Q45" s="81"/>
      <c r="S45" s="82">
        <f>S12/R12*100-100</f>
        <v>8.8231638607618521</v>
      </c>
      <c r="T45" s="82">
        <f t="shared" ref="T45:V48" si="13">T12/S12*100-100</f>
        <v>4.9648338103207124</v>
      </c>
      <c r="U45" s="82">
        <f t="shared" si="13"/>
        <v>-4.356022937899354</v>
      </c>
      <c r="V45" s="82">
        <f t="shared" si="13"/>
        <v>-2.7010530159960524</v>
      </c>
    </row>
    <row r="46" spans="2:22" ht="12.75" customHeight="1" x14ac:dyDescent="0.25">
      <c r="B46" s="8"/>
      <c r="C46" s="74" t="s">
        <v>87</v>
      </c>
      <c r="D46" s="85"/>
      <c r="E46" s="81" t="e">
        <f t="shared" ref="E46:E48" si="14">E13/D13*100-100</f>
        <v>#DIV/0!</v>
      </c>
      <c r="F46" s="81" t="e">
        <f t="shared" ref="F46:J46" si="15">F13/E13*100-100</f>
        <v>#DIV/0!</v>
      </c>
      <c r="G46" s="81" t="e">
        <f t="shared" si="15"/>
        <v>#DIV/0!</v>
      </c>
      <c r="H46" s="81"/>
      <c r="I46" s="81">
        <f t="shared" si="15"/>
        <v>-2.4967335766227876</v>
      </c>
      <c r="J46" s="81">
        <f t="shared" si="15"/>
        <v>2.3688931598384215</v>
      </c>
      <c r="K46" s="81">
        <f t="shared" si="9"/>
        <v>-2.0846709915755497</v>
      </c>
      <c r="L46" s="81">
        <f t="shared" si="10"/>
        <v>2.8356861932062714</v>
      </c>
      <c r="M46" s="81">
        <f t="shared" si="11"/>
        <v>4.7843992324409186</v>
      </c>
      <c r="N46" s="81">
        <f t="shared" si="12"/>
        <v>4.402061546251204</v>
      </c>
      <c r="O46" s="81">
        <f t="shared" ref="O46:P48" si="16">O13/N13*100-100</f>
        <v>7.0550114616112296</v>
      </c>
      <c r="P46" s="81">
        <f t="shared" si="16"/>
        <v>10.753203175988375</v>
      </c>
      <c r="Q46" s="81"/>
      <c r="S46" s="82">
        <f>S13/R13*100-100</f>
        <v>5.5371190613760461</v>
      </c>
      <c r="T46" s="82">
        <f t="shared" si="13"/>
        <v>-6.3777803150013312</v>
      </c>
      <c r="U46" s="82">
        <f t="shared" si="13"/>
        <v>-10.30314582994896</v>
      </c>
      <c r="V46" s="82">
        <f t="shared" si="13"/>
        <v>-9.6920908326410711</v>
      </c>
    </row>
    <row r="47" spans="2:22" ht="12.75" customHeight="1" x14ac:dyDescent="0.25">
      <c r="B47" s="8"/>
      <c r="C47" s="74" t="s">
        <v>88</v>
      </c>
      <c r="D47" s="85"/>
      <c r="E47" s="81" t="e">
        <f t="shared" si="14"/>
        <v>#DIV/0!</v>
      </c>
      <c r="F47" s="81" t="e">
        <f t="shared" ref="F47:J47" si="17">F14/E14*100-100</f>
        <v>#DIV/0!</v>
      </c>
      <c r="G47" s="81" t="e">
        <f t="shared" si="17"/>
        <v>#DIV/0!</v>
      </c>
      <c r="H47" s="81"/>
      <c r="I47" s="81">
        <f t="shared" si="17"/>
        <v>-0.72968962850083585</v>
      </c>
      <c r="J47" s="81">
        <f t="shared" si="17"/>
        <v>1.4122546152174067</v>
      </c>
      <c r="K47" s="81">
        <f t="shared" si="9"/>
        <v>1.3335868525492742</v>
      </c>
      <c r="L47" s="81">
        <f t="shared" si="10"/>
        <v>5.3374919498611746</v>
      </c>
      <c r="M47" s="81">
        <f t="shared" si="11"/>
        <v>-0.22468549991423004</v>
      </c>
      <c r="N47" s="81">
        <f t="shared" si="12"/>
        <v>2.8368377546463535</v>
      </c>
      <c r="O47" s="81">
        <f t="shared" si="16"/>
        <v>5.7304205096138787</v>
      </c>
      <c r="P47" s="81">
        <f t="shared" si="16"/>
        <v>0.88156041738281488</v>
      </c>
      <c r="Q47" s="81"/>
      <c r="S47" s="82">
        <f>S14/R14*100-100</f>
        <v>14.718419956590068</v>
      </c>
      <c r="T47" s="82">
        <f t="shared" si="13"/>
        <v>-0.11292918866551815</v>
      </c>
      <c r="U47" s="82">
        <f t="shared" si="13"/>
        <v>0.1859937256345745</v>
      </c>
      <c r="V47" s="82">
        <f t="shared" si="13"/>
        <v>-1.1282205118594959</v>
      </c>
    </row>
    <row r="48" spans="2:22" ht="12.75" customHeight="1" x14ac:dyDescent="0.25">
      <c r="B48" s="8"/>
      <c r="C48" s="74" t="s">
        <v>91</v>
      </c>
      <c r="D48" s="85"/>
      <c r="E48" s="81" t="e">
        <f t="shared" si="14"/>
        <v>#DIV/0!</v>
      </c>
      <c r="F48" s="81" t="e">
        <f t="shared" ref="F48:J48" si="18">F15/E15*100-100</f>
        <v>#DIV/0!</v>
      </c>
      <c r="G48" s="81" t="e">
        <f t="shared" si="18"/>
        <v>#DIV/0!</v>
      </c>
      <c r="H48" s="81"/>
      <c r="I48" s="81">
        <f t="shared" si="18"/>
        <v>8.3816034666482295</v>
      </c>
      <c r="J48" s="81">
        <f t="shared" si="18"/>
        <v>1.6656749721455526</v>
      </c>
      <c r="K48" s="81">
        <f t="shared" si="9"/>
        <v>17.986438209144268</v>
      </c>
      <c r="L48" s="81">
        <f t="shared" si="10"/>
        <v>6.2207333648552634</v>
      </c>
      <c r="M48" s="81">
        <f t="shared" si="11"/>
        <v>-0.97432596743843192</v>
      </c>
      <c r="N48" s="81">
        <f t="shared" si="12"/>
        <v>7.4147786027075</v>
      </c>
      <c r="O48" s="81">
        <f t="shared" si="16"/>
        <v>4.1799776445172085</v>
      </c>
      <c r="P48" s="81">
        <f t="shared" si="16"/>
        <v>9.9141107983228096</v>
      </c>
      <c r="Q48" s="81"/>
      <c r="S48" s="82">
        <f>S15/R15*100-100</f>
        <v>-2.2026344682253267</v>
      </c>
      <c r="T48" s="82">
        <f t="shared" si="13"/>
        <v>5.0893444415790725</v>
      </c>
      <c r="U48" s="82">
        <f t="shared" si="13"/>
        <v>-10.81021512856303</v>
      </c>
      <c r="V48" s="82">
        <f t="shared" si="13"/>
        <v>4.3936940755235696</v>
      </c>
    </row>
    <row r="49" spans="2:22" ht="12.75" customHeight="1" x14ac:dyDescent="0.25">
      <c r="B49" s="8"/>
      <c r="C49" s="74"/>
      <c r="D49" s="85"/>
      <c r="E49" s="81"/>
      <c r="F49" s="81"/>
      <c r="G49" s="81"/>
      <c r="H49" s="81"/>
      <c r="I49" s="81"/>
      <c r="J49" s="81"/>
      <c r="K49" s="81"/>
      <c r="L49" s="81"/>
      <c r="M49" s="81"/>
      <c r="N49" s="81"/>
      <c r="O49" s="81"/>
      <c r="P49" s="81"/>
      <c r="Q49" s="81"/>
    </row>
    <row r="50" spans="2:22" ht="12.75" customHeight="1" x14ac:dyDescent="0.25">
      <c r="B50" s="8"/>
      <c r="C50" s="131" t="s">
        <v>89</v>
      </c>
      <c r="D50" s="142"/>
      <c r="E50" s="143" t="e">
        <f>E17/D17*100-100</f>
        <v>#DIV/0!</v>
      </c>
      <c r="F50" s="143" t="e">
        <f t="shared" ref="F50:J50" si="19">F17/E17*100-100</f>
        <v>#DIV/0!</v>
      </c>
      <c r="G50" s="143" t="e">
        <f t="shared" si="19"/>
        <v>#DIV/0!</v>
      </c>
      <c r="H50" s="143"/>
      <c r="I50" s="143">
        <f t="shared" si="19"/>
        <v>0.70456336938369191</v>
      </c>
      <c r="J50" s="143">
        <f t="shared" si="19"/>
        <v>2.5066786629807751</v>
      </c>
      <c r="K50" s="143">
        <f t="shared" ref="K50" si="20">K17/J17*100-100</f>
        <v>2.6751646329674656</v>
      </c>
      <c r="L50" s="143">
        <f t="shared" ref="L50" si="21">L17/K17*100-100</f>
        <v>3.56479436452166</v>
      </c>
      <c r="M50" s="143">
        <f t="shared" ref="M50" si="22">M17/L17*100-100</f>
        <v>3.1847100455376705</v>
      </c>
      <c r="N50" s="143">
        <f t="shared" ref="N50" si="23">N17/M17*100-100</f>
        <v>4.2724695363557856</v>
      </c>
      <c r="O50" s="143">
        <f>O17/N17*100-100</f>
        <v>4.9616513759001037</v>
      </c>
      <c r="P50" s="143">
        <f>P17/O17*100-100</f>
        <v>7.0689587356370822</v>
      </c>
      <c r="Q50" s="83"/>
      <c r="S50" s="82">
        <f>S17/R17*100-100</f>
        <v>6.5654778825962694</v>
      </c>
      <c r="T50" s="82">
        <f>T17/S17*100-100</f>
        <v>1.0271247857292138</v>
      </c>
      <c r="U50" s="82">
        <f>U17/T17*100-100</f>
        <v>-6.7058775597372886</v>
      </c>
      <c r="V50" s="82">
        <f>V17/U17*100-100</f>
        <v>-3.7060570279687397</v>
      </c>
    </row>
    <row r="51" spans="2:22" ht="12.75" customHeight="1" x14ac:dyDescent="0.25"/>
    <row r="52" spans="2:22" x14ac:dyDescent="0.25">
      <c r="C52" s="150" t="s">
        <v>56</v>
      </c>
      <c r="D52" s="153"/>
    </row>
    <row r="56" spans="2:22" x14ac:dyDescent="0.25">
      <c r="B56" s="23">
        <f>'[1].07 rev'!A63:E63+1</f>
        <v>1</v>
      </c>
      <c r="C56" s="23"/>
      <c r="D56" s="23"/>
      <c r="E56" s="23"/>
      <c r="F56" s="23"/>
      <c r="G56" s="23"/>
      <c r="H56" s="23"/>
      <c r="I56" s="40"/>
      <c r="J56" s="40"/>
      <c r="K56" s="40"/>
      <c r="L56" s="40"/>
      <c r="M56" s="40"/>
      <c r="N56" s="40"/>
      <c r="O56" s="40"/>
      <c r="P56" s="40"/>
      <c r="Q56" s="40"/>
    </row>
  </sheetData>
  <mergeCells count="5">
    <mergeCell ref="C52:D52"/>
    <mergeCell ref="E42:I42"/>
    <mergeCell ref="C7:P7"/>
    <mergeCell ref="C23:P23"/>
    <mergeCell ref="C39:P39"/>
  </mergeCells>
  <pageMargins left="0.7" right="0.7" top="0.75" bottom="0.75" header="0.3" footer="0.3"/>
  <pageSetup scale="45" orientation="portrait" r:id="rId1"/>
  <colBreaks count="1" manualBreakCount="1">
    <brk id="17" max="1048575" man="1"/>
  </colBreaks>
  <ignoredErrors>
    <ignoredError sqref="N43:O43 P43"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7:I27"/>
  <sheetViews>
    <sheetView view="pageBreakPreview" zoomScale="60" zoomScaleNormal="100" workbookViewId="0">
      <selection activeCell="L43" sqref="L43"/>
    </sheetView>
  </sheetViews>
  <sheetFormatPr defaultRowHeight="15" x14ac:dyDescent="0.25"/>
  <cols>
    <col min="4" max="4" width="9.5703125" bestFit="1" customWidth="1"/>
  </cols>
  <sheetData>
    <row r="27" spans="4:9" x14ac:dyDescent="0.25">
      <c r="D27" s="3">
        <v>2665.3</v>
      </c>
      <c r="E27" s="3">
        <v>3.5</v>
      </c>
      <c r="F27" s="3">
        <v>47415</v>
      </c>
      <c r="G27" s="3"/>
      <c r="H27" s="3">
        <v>2485.8000000000002</v>
      </c>
      <c r="I27" s="3">
        <v>1.2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8.01</vt:lpstr>
      <vt:lpstr>8.02</vt:lpstr>
      <vt:lpstr>8.03</vt:lpstr>
      <vt:lpstr>8.04</vt:lpstr>
      <vt:lpstr>.05,.06,.07</vt:lpstr>
      <vt:lpstr>Sheet1</vt:lpstr>
      <vt:lpstr>'.05,.06,.07'!Print_Area</vt:lpstr>
      <vt:lpstr>'8.01'!Print_Area</vt:lpstr>
      <vt:lpstr>'8.02'!Print_Area</vt:lpstr>
      <vt:lpstr>'8.03'!Print_Area</vt:lpstr>
      <vt:lpstr>'8.04'!Print_Area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2020-09-24T13:05:04Z</dcterms:modified>
</cp:coreProperties>
</file>